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56" tabRatio="712" activeTab="2"/>
  </bookViews>
  <sheets>
    <sheet name="2017年退出贫困村项目" sheetId="1" r:id="rId1"/>
    <sheet name="2016年提前安排贫困村项目" sheetId="2" r:id="rId2"/>
    <sheet name="第一批通村公路" sheetId="3" r:id="rId3"/>
    <sheet name="第一批县乡道" sheetId="4" r:id="rId4"/>
    <sheet name="第一批桥梁" sheetId="5" r:id="rId5"/>
    <sheet name="撤并建制村（第二批）" sheetId="6" r:id="rId6"/>
    <sheet name="补助标准" sheetId="7" r:id="rId7"/>
  </sheets>
  <definedNames>
    <definedName name="_xlnm._FilterDatabase" localSheetId="0" hidden="1">'2017年退出贫困村项目'!$A$5:$V$5</definedName>
    <definedName name="_xlnm._FilterDatabase" localSheetId="5" hidden="1">'撤并建制村（第二批）'!$A$4:$R$11</definedName>
    <definedName name="_xlnm.Print_Area" localSheetId="2">'第一批通村公路'!$A$2:$V$123</definedName>
    <definedName name="_xlnm.Print_Titles" localSheetId="1">'2016年提前安排贫困村项目'!$2:$6</definedName>
    <definedName name="_xlnm.Print_Titles" localSheetId="0">'2017年退出贫困村项目'!$2:$6</definedName>
    <definedName name="_xlnm.Print_Titles" localSheetId="2">'第一批通村公路'!$2:$5</definedName>
  </definedNames>
  <calcPr fullCalcOnLoad="1"/>
</workbook>
</file>

<file path=xl/sharedStrings.xml><?xml version="1.0" encoding="utf-8"?>
<sst xmlns="http://schemas.openxmlformats.org/spreadsheetml/2006/main" count="1933" uniqueCount="780">
  <si>
    <t>序号</t>
  </si>
  <si>
    <t>合计</t>
  </si>
  <si>
    <t>甲</t>
  </si>
  <si>
    <t>项目所在地区名称</t>
  </si>
  <si>
    <t>项目名称</t>
  </si>
  <si>
    <t>建设
性质</t>
  </si>
  <si>
    <t>建设年限</t>
  </si>
  <si>
    <t>备注</t>
  </si>
  <si>
    <t>县(市、区)</t>
  </si>
  <si>
    <t>乡（镇）</t>
  </si>
  <si>
    <t>二级</t>
  </si>
  <si>
    <t>三级</t>
  </si>
  <si>
    <t>四级</t>
  </si>
  <si>
    <t>开工年</t>
  </si>
  <si>
    <t>完工年</t>
  </si>
  <si>
    <t>总投资</t>
  </si>
  <si>
    <t>市县
自筹</t>
  </si>
  <si>
    <t>主要建
设内容</t>
  </si>
  <si>
    <t>项目建成后通沥青水泥的建制村名称</t>
  </si>
  <si>
    <t>国省补助</t>
  </si>
  <si>
    <t>补助合计</t>
  </si>
  <si>
    <t>车购税</t>
  </si>
  <si>
    <t>省补</t>
  </si>
  <si>
    <t>路线编码</t>
  </si>
  <si>
    <t>省辖市
(直管县)</t>
  </si>
  <si>
    <t>建设规模及标准（公里）</t>
  </si>
  <si>
    <t>本 年 度 计 划(万元)</t>
  </si>
  <si>
    <t>是否贫困村</t>
  </si>
  <si>
    <t>驻马店市</t>
  </si>
  <si>
    <t>遂平县</t>
  </si>
  <si>
    <t>改建</t>
  </si>
  <si>
    <t>驿城区</t>
  </si>
  <si>
    <t>水屯镇</t>
  </si>
  <si>
    <t>泌阳县</t>
  </si>
  <si>
    <t>是</t>
  </si>
  <si>
    <t>是</t>
  </si>
  <si>
    <t>路基路面</t>
  </si>
  <si>
    <t>合计</t>
  </si>
  <si>
    <t>汝南县</t>
  </si>
  <si>
    <t>泌阳县</t>
  </si>
  <si>
    <t>郭集镇</t>
  </si>
  <si>
    <t>双庙街乡</t>
  </si>
  <si>
    <t>双刘路-阎洼-枣林</t>
  </si>
  <si>
    <t>阎洼</t>
  </si>
  <si>
    <t>双刘路-刘岗-西宋洼</t>
  </si>
  <si>
    <t>刘岗</t>
  </si>
  <si>
    <t>下碑寺乡</t>
  </si>
  <si>
    <t>下宋线-石灰窑</t>
  </si>
  <si>
    <t>石灰窑</t>
  </si>
  <si>
    <t>驻南路-杨树岗</t>
  </si>
  <si>
    <t>杨树岗</t>
  </si>
  <si>
    <t>铜山乡</t>
  </si>
  <si>
    <t>高老线-罗沟-姚岗</t>
  </si>
  <si>
    <t>罗沟</t>
  </si>
  <si>
    <t>大路庄-大铜路</t>
  </si>
  <si>
    <t>山头</t>
  </si>
  <si>
    <t>古塔街道办事处</t>
  </si>
  <si>
    <t>汪庄村委会</t>
  </si>
  <si>
    <t>曲庄村委会</t>
  </si>
  <si>
    <t>小苏庄北-汪庄村委</t>
  </si>
  <si>
    <t>曲庄村委-省道S219</t>
  </si>
  <si>
    <t>改建</t>
  </si>
  <si>
    <t>正阳县</t>
  </si>
  <si>
    <t>驻马店市</t>
  </si>
  <si>
    <t>驻马店市</t>
  </si>
  <si>
    <t>西平县</t>
  </si>
  <si>
    <t>盆尧镇</t>
  </si>
  <si>
    <t>陈庄</t>
  </si>
  <si>
    <t>西平县</t>
  </si>
  <si>
    <t>平舆县</t>
  </si>
  <si>
    <t>汝南县</t>
  </si>
  <si>
    <t>十里铺-十里铺Y012</t>
  </si>
  <si>
    <t>郭屯-郭屯东S219</t>
  </si>
  <si>
    <t>卜庄-卜庄北X007</t>
  </si>
  <si>
    <t>李丙-齐海</t>
  </si>
  <si>
    <t>方刘-东黎S213</t>
  </si>
  <si>
    <t>高白玉-孟楼X005</t>
  </si>
  <si>
    <t>蜜蜂李-新李庄</t>
  </si>
  <si>
    <t>新李庄</t>
  </si>
  <si>
    <t>路基路面</t>
  </si>
  <si>
    <t>石寨铺镇</t>
  </si>
  <si>
    <t>阎桥路-李集</t>
  </si>
  <si>
    <t>李集村委会</t>
  </si>
  <si>
    <t>文城乡</t>
  </si>
  <si>
    <t>后湖-东营</t>
  </si>
  <si>
    <t>东营村委会</t>
  </si>
  <si>
    <t>平舆县</t>
  </si>
  <si>
    <t>阳城镇</t>
  </si>
  <si>
    <t>张庄-新集</t>
  </si>
  <si>
    <t>新集村委</t>
  </si>
  <si>
    <t>高杨店镇</t>
  </si>
  <si>
    <t>冉庄5-冉庄北5</t>
  </si>
  <si>
    <t>姚吕庄寨村</t>
  </si>
  <si>
    <t>正阳县</t>
  </si>
  <si>
    <t>王勿桥乡</t>
  </si>
  <si>
    <t>王勿桥-谢庄村委</t>
  </si>
  <si>
    <t>谢庄村</t>
  </si>
  <si>
    <t>新阮店乡</t>
  </si>
  <si>
    <t>Y022-管寨村</t>
  </si>
  <si>
    <t>管寨村</t>
  </si>
  <si>
    <t>上蔡县</t>
  </si>
  <si>
    <t>五龙镇</t>
  </si>
  <si>
    <t>蔡沟乡</t>
  </si>
  <si>
    <t>重渠乡</t>
  </si>
  <si>
    <t>丁寨</t>
  </si>
  <si>
    <t>武海</t>
  </si>
  <si>
    <t>老河乡</t>
  </si>
  <si>
    <t>石鼓庄北X022线-石鼓庄</t>
  </si>
  <si>
    <t>石鼓庄村委会</t>
  </si>
  <si>
    <t>专探乡</t>
  </si>
  <si>
    <t>水泉汪</t>
  </si>
  <si>
    <t>邵店镇</t>
  </si>
  <si>
    <t>十里铺村</t>
  </si>
  <si>
    <t>郭屯村</t>
  </si>
  <si>
    <t>籽粒-籽赵</t>
  </si>
  <si>
    <t>籽粒村</t>
  </si>
  <si>
    <t>卜庄村</t>
  </si>
  <si>
    <t>齐海乡</t>
  </si>
  <si>
    <t>李丙村</t>
  </si>
  <si>
    <t>方刘村</t>
  </si>
  <si>
    <t>高白玉村</t>
  </si>
  <si>
    <t>确山县</t>
  </si>
  <si>
    <t>双河镇</t>
  </si>
  <si>
    <t>明临路-凌楼村委北</t>
  </si>
  <si>
    <t>陈尚庄、
凌楼村委</t>
  </si>
  <si>
    <t>驻马店市2017年退出贫困村通村公路项目投资计划表</t>
  </si>
  <si>
    <t>上蔡县</t>
  </si>
  <si>
    <t>朱里镇</t>
  </si>
  <si>
    <t>古刘-朱里</t>
  </si>
  <si>
    <t>古刘村</t>
  </si>
  <si>
    <t>杨屯乡</t>
  </si>
  <si>
    <t>陈法寨-杨屯南</t>
  </si>
  <si>
    <t>陈法寨村</t>
  </si>
  <si>
    <t>留盆镇</t>
  </si>
  <si>
    <t>县道X011-老冯村委</t>
  </si>
  <si>
    <t>老冯村委会</t>
  </si>
  <si>
    <t>金铺镇</t>
  </si>
  <si>
    <t>大夏庄东-老金村委</t>
  </si>
  <si>
    <t>老金村委会</t>
  </si>
  <si>
    <t>师灵镇</t>
  </si>
  <si>
    <t>聂河</t>
  </si>
  <si>
    <t>出山镇</t>
  </si>
  <si>
    <t>八张</t>
  </si>
  <si>
    <t>蔡寨乡</t>
  </si>
  <si>
    <t>冯张庄</t>
  </si>
  <si>
    <t>孟楼-郑楼</t>
  </si>
  <si>
    <t>蔡沟乡</t>
  </si>
  <si>
    <t>大朱-大朱南S331</t>
  </si>
  <si>
    <t>大朱村</t>
  </si>
  <si>
    <t>确山县</t>
  </si>
  <si>
    <t>普会寺乡</t>
  </si>
  <si>
    <t>确正路-张营村委</t>
  </si>
  <si>
    <t>张营村委</t>
  </si>
  <si>
    <t>双河镇</t>
  </si>
  <si>
    <t>Y039</t>
  </si>
  <si>
    <t>明临路-张店菜园</t>
  </si>
  <si>
    <t>新建</t>
  </si>
  <si>
    <t>马坡村委</t>
  </si>
  <si>
    <t>嵖岈山镇</t>
  </si>
  <si>
    <t>韩楼路-周楼</t>
  </si>
  <si>
    <t>周楼村委会</t>
  </si>
  <si>
    <t>和兴镇</t>
  </si>
  <si>
    <t>国道-后楼</t>
  </si>
  <si>
    <t>后楼村委会</t>
  </si>
  <si>
    <t>石寨铺</t>
  </si>
  <si>
    <t>柳庄路-大金庄</t>
  </si>
  <si>
    <t>大金庄村委会</t>
  </si>
  <si>
    <t>东和店镇</t>
  </si>
  <si>
    <t>盐大线-张赵</t>
  </si>
  <si>
    <t>张赵村委</t>
  </si>
  <si>
    <t>庙湾镇</t>
  </si>
  <si>
    <t>大杨-大卢</t>
  </si>
  <si>
    <t>大卢村委</t>
  </si>
  <si>
    <t>兰青乡</t>
  </si>
  <si>
    <t>潘庄村委-周孟村委</t>
  </si>
  <si>
    <t>周孟村</t>
  </si>
  <si>
    <t>永兴镇</t>
  </si>
  <si>
    <t>夏庄-小方庄</t>
  </si>
  <si>
    <t>小陈庄村</t>
  </si>
  <si>
    <t>驻马店市2016年已提前安排退出贫困村通村公路项目投资计划表</t>
  </si>
  <si>
    <t>路线编码</t>
  </si>
  <si>
    <t>建设规模及标准（公里）</t>
  </si>
  <si>
    <t>本 年 度 计 划(万元)</t>
  </si>
  <si>
    <t>是否贫困村</t>
  </si>
  <si>
    <t>省辖市
(直管县)</t>
  </si>
  <si>
    <t>国省补助</t>
  </si>
  <si>
    <t>补助合计</t>
  </si>
  <si>
    <t>车购税</t>
  </si>
  <si>
    <t>省补</t>
  </si>
  <si>
    <t>合计</t>
  </si>
  <si>
    <t>泌阳县</t>
  </si>
  <si>
    <t>泰山庙镇</t>
  </si>
  <si>
    <t>赊郭路-苗庄寺</t>
  </si>
  <si>
    <t>路基路面</t>
  </si>
  <si>
    <t>苗庄寺</t>
  </si>
  <si>
    <t>是</t>
  </si>
  <si>
    <t>盘古乡</t>
  </si>
  <si>
    <t>陈高路-许庄</t>
  </si>
  <si>
    <t>许庄</t>
  </si>
  <si>
    <t>汝南县</t>
  </si>
  <si>
    <t>驿城区</t>
  </si>
  <si>
    <t>驻马店市</t>
  </si>
  <si>
    <t>水屯镇</t>
  </si>
  <si>
    <t>马庄S206-郑庄S333</t>
  </si>
  <si>
    <t>陈楼村委会</t>
  </si>
  <si>
    <t>西平县</t>
  </si>
  <si>
    <t>驻马店市</t>
  </si>
  <si>
    <t>上蔡县</t>
  </si>
  <si>
    <t>五龙镇</t>
  </si>
  <si>
    <t>改建</t>
  </si>
  <si>
    <t>孟楼村</t>
  </si>
  <si>
    <t>卧龙办事处</t>
  </si>
  <si>
    <t>北大吴-高速引线</t>
  </si>
  <si>
    <t>北大吴社区</t>
  </si>
  <si>
    <t>东洪镇</t>
  </si>
  <si>
    <t>张康-蔡尧Y001</t>
  </si>
  <si>
    <t>张康村</t>
  </si>
  <si>
    <t>确山县</t>
  </si>
  <si>
    <t>平舆县</t>
  </si>
  <si>
    <t>正阳县</t>
  </si>
  <si>
    <t>郭集镇</t>
  </si>
  <si>
    <t>曹庄-马庄村委</t>
  </si>
  <si>
    <t>西马庄村委</t>
  </si>
  <si>
    <t>付金川村委</t>
  </si>
  <si>
    <t>官庄镇</t>
  </si>
  <si>
    <t>岗上-泌羊路</t>
  </si>
  <si>
    <t>岗上村委</t>
  </si>
  <si>
    <t>泰山庙镇</t>
  </si>
  <si>
    <t>常庄村委</t>
  </si>
  <si>
    <t>羊册镇</t>
  </si>
  <si>
    <t>毛庄-毛庄村委</t>
  </si>
  <si>
    <t>毛庄村委</t>
  </si>
  <si>
    <t>下碑寺</t>
  </si>
  <si>
    <t>尹庄-尹庄村委</t>
  </si>
  <si>
    <t>尹庄村委</t>
  </si>
  <si>
    <t>张南线-马岗</t>
  </si>
  <si>
    <t>马岗村委会</t>
  </si>
  <si>
    <t>春水镇</t>
  </si>
  <si>
    <t>马庄-马庄村委</t>
  </si>
  <si>
    <t>马庄村委会</t>
  </si>
  <si>
    <t>驻南路-孟冲</t>
  </si>
  <si>
    <t>孟冲村委会</t>
  </si>
  <si>
    <t>付庄</t>
  </si>
  <si>
    <t>官付路-龙王庙</t>
  </si>
  <si>
    <t>龙王庙村委会</t>
  </si>
  <si>
    <t>象河</t>
  </si>
  <si>
    <t>岗王-岗王村委</t>
  </si>
  <si>
    <t>岗王村委会</t>
  </si>
  <si>
    <t>铜山乡</t>
  </si>
  <si>
    <t>君二线-苏竹园</t>
  </si>
  <si>
    <t>楼房岭村委会</t>
  </si>
  <si>
    <t>高邑乡</t>
  </si>
  <si>
    <t>前荒-王湾</t>
  </si>
  <si>
    <t>王湾村委会</t>
  </si>
  <si>
    <t>贾楼乡</t>
  </si>
  <si>
    <t>平桐线-禹楼村委</t>
  </si>
  <si>
    <t>禹楼村委会</t>
  </si>
  <si>
    <t>稻谷田村委会</t>
  </si>
  <si>
    <t>盘古乡</t>
  </si>
  <si>
    <t>范岗-柏树庄</t>
  </si>
  <si>
    <t>柏树庄村委</t>
  </si>
  <si>
    <t>驻南路-柳树王-石子</t>
  </si>
  <si>
    <t>柳树王、石子</t>
  </si>
  <si>
    <t>付庄乡</t>
  </si>
  <si>
    <t>平桐路-马洼</t>
  </si>
  <si>
    <t>马洼</t>
  </si>
  <si>
    <t>泌羊路-王和</t>
  </si>
  <si>
    <t>王和</t>
  </si>
  <si>
    <t>高店乡</t>
  </si>
  <si>
    <t>高王路-刘店</t>
  </si>
  <si>
    <t>刘店</t>
  </si>
  <si>
    <t>黄山口乡</t>
  </si>
  <si>
    <t>崔湾-柏树杨</t>
  </si>
  <si>
    <t>崔湾</t>
  </si>
  <si>
    <t>马谷田镇</t>
  </si>
  <si>
    <t>棠西路-陈庄</t>
  </si>
  <si>
    <t>高桐路-柏棚村委</t>
  </si>
  <si>
    <t>柏棚</t>
  </si>
  <si>
    <t>双庙街乡</t>
  </si>
  <si>
    <t>沟李村部-康庄</t>
  </si>
  <si>
    <t>康庄村委</t>
  </si>
  <si>
    <t>官庄-王庄小学</t>
  </si>
  <si>
    <t>王庄村委</t>
  </si>
  <si>
    <t>火神庙-沈庄</t>
  </si>
  <si>
    <t>沈庄村委</t>
  </si>
  <si>
    <t>大张庄-和邵庄</t>
  </si>
  <si>
    <t>和邵庄村委</t>
  </si>
  <si>
    <t>崔庄东-樊洼</t>
  </si>
  <si>
    <t>樊洼村委会</t>
  </si>
  <si>
    <t>白荣线-玉皇庙村委</t>
  </si>
  <si>
    <t>玉皇庙村委会</t>
  </si>
  <si>
    <t>赊湾镇</t>
  </si>
  <si>
    <t>赊陈线-董岗</t>
  </si>
  <si>
    <t>董岗村委</t>
  </si>
  <si>
    <t>下碑寺乡</t>
  </si>
  <si>
    <t>下陈-大郭庄</t>
  </si>
  <si>
    <t>大郭庄村委</t>
  </si>
  <si>
    <t>十字路乡</t>
  </si>
  <si>
    <t>王关庙-十字路</t>
  </si>
  <si>
    <t>王关庙村委会</t>
  </si>
  <si>
    <t>万冢镇</t>
  </si>
  <si>
    <t>闫楼小学-闫楼</t>
  </si>
  <si>
    <t>闫楼村委会</t>
  </si>
  <si>
    <t>万金店镇</t>
  </si>
  <si>
    <t>王寨村委会-肖庄</t>
  </si>
  <si>
    <t>王寨村委会</t>
  </si>
  <si>
    <t>辛店乡</t>
  </si>
  <si>
    <t>付庄南-郭庄村委</t>
  </si>
  <si>
    <t>郭庄村委会</t>
  </si>
  <si>
    <t>双庙乡</t>
  </si>
  <si>
    <t>联中-梁桥</t>
  </si>
  <si>
    <t>梁桥村委会</t>
  </si>
  <si>
    <t>罗王庄-洪山庙东</t>
  </si>
  <si>
    <t>洪山庙村委会</t>
  </si>
  <si>
    <t>玉皇庙乡</t>
  </si>
  <si>
    <t>玉皇庙大街-郑营</t>
  </si>
  <si>
    <t>郑营村委会</t>
  </si>
  <si>
    <t>木香店-学校</t>
  </si>
  <si>
    <t>木香店村委会</t>
  </si>
  <si>
    <t>赵庄村委会-庙湾电厂</t>
  </si>
  <si>
    <t>赵庄村委会</t>
  </si>
  <si>
    <t>王桥-冯楼</t>
  </si>
  <si>
    <t>老庄村委会</t>
  </si>
  <si>
    <t>老王岗乡</t>
  </si>
  <si>
    <t>罗港-老王岗</t>
  </si>
  <si>
    <t>普照寺、白龙王庙村委</t>
  </si>
  <si>
    <t>西洋店镇</t>
  </si>
  <si>
    <t>崔庄-耿庄学校</t>
  </si>
  <si>
    <t>耿庄村委</t>
  </si>
  <si>
    <t>国道G106-小吴</t>
  </si>
  <si>
    <t>小吴村委会</t>
  </si>
  <si>
    <t>亚桥南-黄寨</t>
  </si>
  <si>
    <t>黄寨村委会</t>
  </si>
  <si>
    <t>李屯镇</t>
  </si>
  <si>
    <t>驻新路-闫坡村委会</t>
  </si>
  <si>
    <t>闫坡村委会</t>
  </si>
  <si>
    <t>杨埠镇</t>
  </si>
  <si>
    <t>小张庄-夏庄</t>
  </si>
  <si>
    <t>薛店村委</t>
  </si>
  <si>
    <t>彭庄-徐庄东</t>
  </si>
  <si>
    <t>彭庄村委</t>
  </si>
  <si>
    <t>X002-胡岭</t>
  </si>
  <si>
    <t>胡岭村委</t>
  </si>
  <si>
    <t>射桥镇</t>
  </si>
  <si>
    <t>古城-古城南</t>
  </si>
  <si>
    <t>古城村委会</t>
  </si>
  <si>
    <t>郭寺-郭庄东</t>
  </si>
  <si>
    <t>郭寺村委会</t>
  </si>
  <si>
    <t>南营-谢庄南</t>
  </si>
  <si>
    <t>谢庄村委</t>
  </si>
  <si>
    <t>新安店镇</t>
  </si>
  <si>
    <t>李岗-王庄</t>
  </si>
  <si>
    <t>郭庄村委</t>
  </si>
  <si>
    <t>留庄镇</t>
  </si>
  <si>
    <t>邢河村委东-高庄</t>
  </si>
  <si>
    <t>邢河村委</t>
  </si>
  <si>
    <t>周庄-肖庄</t>
  </si>
  <si>
    <t>马坡村委</t>
  </si>
  <si>
    <t>新安店镇</t>
  </si>
  <si>
    <t>李庄-前李庄</t>
  </si>
  <si>
    <t>丁楼村委</t>
  </si>
  <si>
    <t>瓦岗镇</t>
  </si>
  <si>
    <t>程洼-贯台村委</t>
  </si>
  <si>
    <t>贯台村委</t>
  </si>
  <si>
    <t>邢店-林庄村委</t>
  </si>
  <si>
    <t>林庄村委</t>
  </si>
  <si>
    <t>景庄北-叶老庄村委</t>
  </si>
  <si>
    <t>叶老庄村委</t>
  </si>
  <si>
    <t>罗店镇</t>
  </si>
  <si>
    <t>后罗路至邢桥小学</t>
  </si>
  <si>
    <t>邢桥村</t>
  </si>
  <si>
    <t>和孝镇</t>
  </si>
  <si>
    <t>X008线至林楼村委</t>
  </si>
  <si>
    <t>林楼村</t>
  </si>
  <si>
    <t>常兴镇</t>
  </si>
  <si>
    <t>X008线至老湾村</t>
  </si>
  <si>
    <t>老湾村</t>
  </si>
  <si>
    <t>和常路Y001至任桥</t>
  </si>
  <si>
    <t>任桥村</t>
  </si>
  <si>
    <t>东官庄镇</t>
  </si>
  <si>
    <t>确殷路至宋屯村</t>
  </si>
  <si>
    <t>宋屯村</t>
  </si>
  <si>
    <t>三桥镇</t>
  </si>
  <si>
    <t>花木基地路至霍埠口村委</t>
  </si>
  <si>
    <t>霍埠口村</t>
  </si>
  <si>
    <t>王岗镇</t>
  </si>
  <si>
    <t>X015至何岗至大陈庄</t>
  </si>
  <si>
    <t>何岗村</t>
  </si>
  <si>
    <t>南余店乡</t>
  </si>
  <si>
    <t>李楼至李楼村委</t>
  </si>
  <si>
    <t>李楼村</t>
  </si>
  <si>
    <t>荒夏路至杨围子村委</t>
  </si>
  <si>
    <t>杨围子村</t>
  </si>
  <si>
    <t>韩庄镇</t>
  </si>
  <si>
    <t>县道X028-徐寨居委会</t>
  </si>
  <si>
    <t>徐寨居委会</t>
  </si>
  <si>
    <t>老君庙镇</t>
  </si>
  <si>
    <t>侉子营-杜庄</t>
  </si>
  <si>
    <t>杜庄村委会</t>
  </si>
  <si>
    <t>小方庄学校南-小方庄村委</t>
  </si>
  <si>
    <t>小方村委会</t>
  </si>
  <si>
    <t>省道S219-廖屯村委会</t>
  </si>
  <si>
    <t>廖屯村委会</t>
  </si>
  <si>
    <t>前王庄东（S219）-辛庄村委会</t>
  </si>
  <si>
    <t>辛庄村委会</t>
  </si>
  <si>
    <t>安庄村委-乡道Y009</t>
  </si>
  <si>
    <t>安庄村委会</t>
  </si>
  <si>
    <t>野猪岗村委-S219</t>
  </si>
  <si>
    <t>野猪岗村</t>
  </si>
  <si>
    <t>赖楼村委会-陈庄东</t>
  </si>
  <si>
    <t>赖楼村</t>
  </si>
  <si>
    <t>李塘村委会-李塘小学东</t>
  </si>
  <si>
    <t>李塘村</t>
  </si>
  <si>
    <t>大田村委-省道S223</t>
  </si>
  <si>
    <t>大田村</t>
  </si>
  <si>
    <t>宿鸭湖办事处</t>
  </si>
  <si>
    <t>高庄村委西-县道X003段</t>
  </si>
  <si>
    <t>高庄村</t>
  </si>
  <si>
    <t>大马庄北-X007</t>
  </si>
  <si>
    <t>余岗村</t>
  </si>
  <si>
    <t>X015至张岗新村委</t>
  </si>
  <si>
    <t>张岗村</t>
  </si>
  <si>
    <t>遂沈路-刘桥</t>
  </si>
  <si>
    <t>刘桥村委会</t>
  </si>
  <si>
    <t>玉山镇</t>
  </si>
  <si>
    <t>苏庄-吴寨</t>
  </si>
  <si>
    <t>吴寨村委会</t>
  </si>
  <si>
    <t>常庄镇</t>
  </si>
  <si>
    <t>高连线-常庄</t>
  </si>
  <si>
    <t>常庄村委会</t>
  </si>
  <si>
    <t>沈寨镇</t>
  </si>
  <si>
    <t>后炉-张赵庄</t>
  </si>
  <si>
    <t>张赵庄村委会</t>
  </si>
  <si>
    <t>槐树乡</t>
  </si>
  <si>
    <t>槐树-张吴楼</t>
  </si>
  <si>
    <t>张吴楼村委会</t>
  </si>
  <si>
    <t>蚁蜂镇</t>
  </si>
  <si>
    <t>驿城区</t>
  </si>
  <si>
    <t>板桥镇</t>
  </si>
  <si>
    <t>百秩店-口门</t>
  </si>
  <si>
    <t>江林-江林村委</t>
  </si>
  <si>
    <t>江林村委会</t>
  </si>
  <si>
    <t>古城乡</t>
  </si>
  <si>
    <t>朱李庄东-洪村铺</t>
  </si>
  <si>
    <t>洪村铺</t>
  </si>
  <si>
    <t>谢庄</t>
  </si>
  <si>
    <t>焦庄乡</t>
  </si>
  <si>
    <t>席王寨</t>
  </si>
  <si>
    <t>谭店乡</t>
  </si>
  <si>
    <t>关桥</t>
  </si>
  <si>
    <t>宋集乡</t>
  </si>
  <si>
    <t>于桥</t>
  </si>
  <si>
    <t>陈茨园</t>
  </si>
  <si>
    <t>罗岗</t>
  </si>
  <si>
    <t>出山镇</t>
  </si>
  <si>
    <t>改建</t>
  </si>
  <si>
    <t>大苏庄</t>
  </si>
  <si>
    <t>翟老庄</t>
  </si>
  <si>
    <t>焦之岗</t>
  </si>
  <si>
    <t>嫘祖镇</t>
  </si>
  <si>
    <t>人和乡</t>
  </si>
  <si>
    <t>河沿张</t>
  </si>
  <si>
    <t>师灵镇</t>
  </si>
  <si>
    <t>王寨</t>
  </si>
  <si>
    <t>五沟营镇</t>
  </si>
  <si>
    <t>袁庄</t>
  </si>
  <si>
    <t>陡沟镇</t>
  </si>
  <si>
    <t>驻南路-付金川</t>
  </si>
  <si>
    <t>常庄-常庄学校</t>
  </si>
  <si>
    <t>稻谷田桥-稻谷田村委</t>
  </si>
  <si>
    <t>任店镇</t>
  </si>
  <si>
    <t>谢庄-前巩庄村委北</t>
  </si>
  <si>
    <t>前巩庄村委</t>
  </si>
  <si>
    <t>G107黄店-黄山坡村委</t>
  </si>
  <si>
    <t>黄山坡村委</t>
  </si>
  <si>
    <t>竹沟镇</t>
  </si>
  <si>
    <t>省道S334-肖庄村委</t>
  </si>
  <si>
    <t>肖庄村委</t>
  </si>
  <si>
    <t>蚁蜂镇</t>
  </si>
  <si>
    <t>赵台北-下付庄</t>
  </si>
  <si>
    <t>聂湾村委会</t>
  </si>
  <si>
    <t>沙河店镇</t>
  </si>
  <si>
    <t>王老庄-靳楼</t>
  </si>
  <si>
    <t>靳楼村委会</t>
  </si>
  <si>
    <t>田庄-楚庄</t>
  </si>
  <si>
    <t>乔庄村委会</t>
  </si>
  <si>
    <t>老庄-蚁蜂街</t>
  </si>
  <si>
    <t>老庄村委会</t>
  </si>
  <si>
    <t>林庄村委会</t>
  </si>
  <si>
    <t>项目建成后通沥青水泥的乡镇名称</t>
  </si>
  <si>
    <t>西洋店</t>
  </si>
  <si>
    <t>玉皇庙</t>
  </si>
  <si>
    <t>老王岗</t>
  </si>
  <si>
    <t>项目起点桩号</t>
  </si>
  <si>
    <t>项目止点桩号</t>
  </si>
  <si>
    <t>西洋店镇</t>
  </si>
  <si>
    <t>Y032</t>
  </si>
  <si>
    <t>周湾桥-前周湾</t>
  </si>
  <si>
    <t>新建</t>
  </si>
  <si>
    <t>X008</t>
  </si>
  <si>
    <t>新孙湾桥引线</t>
  </si>
  <si>
    <t>射桥镇</t>
  </si>
  <si>
    <t>Y024</t>
  </si>
  <si>
    <t>Y024王湾-王湾桥</t>
  </si>
  <si>
    <t>Y011-王湾桥</t>
  </si>
  <si>
    <t>老王岗乡</t>
  </si>
  <si>
    <t>老王岗大桥引线</t>
  </si>
  <si>
    <t>寨冻镇</t>
  </si>
  <si>
    <t>Y039</t>
  </si>
  <si>
    <t>X002前吴岗-周湾汝河桥</t>
  </si>
  <si>
    <t>王岗镇</t>
  </si>
  <si>
    <t>Y013</t>
  </si>
  <si>
    <t>Y013-新孙湾桥</t>
  </si>
  <si>
    <t>新孙湾桥</t>
  </si>
  <si>
    <t>S213</t>
  </si>
  <si>
    <t>原X008</t>
  </si>
  <si>
    <t>东洪乡</t>
  </si>
  <si>
    <t>Y051</t>
  </si>
  <si>
    <t>北徐洪河桥两端引线</t>
  </si>
  <si>
    <t>北徐</t>
  </si>
  <si>
    <t>板桥镇</t>
  </si>
  <si>
    <t>Y018</t>
  </si>
  <si>
    <t>板桥-夏庄</t>
  </si>
  <si>
    <t>驻马店市2017年第一批农村公路桥梁项目投资计划表</t>
  </si>
  <si>
    <t>桥梁名称</t>
  </si>
  <si>
    <t>所在路线桩号</t>
  </si>
  <si>
    <t>桥梁拟建情况</t>
  </si>
  <si>
    <t>建设性质</t>
  </si>
  <si>
    <t>按跨径分</t>
  </si>
  <si>
    <t>桥梁全长</t>
  </si>
  <si>
    <t>桥梁全宽</t>
  </si>
  <si>
    <t>遂平县</t>
  </si>
  <si>
    <t>灈阳街道办事处</t>
  </si>
  <si>
    <t>X018</t>
  </si>
  <si>
    <t>南关东桥</t>
  </si>
  <si>
    <t>全桥</t>
  </si>
  <si>
    <t>南关西桥</t>
  </si>
  <si>
    <t>X005</t>
  </si>
  <si>
    <t>邢河桥</t>
  </si>
  <si>
    <t>Y011</t>
  </si>
  <si>
    <t>皮店乡</t>
  </si>
  <si>
    <t>Y066</t>
  </si>
  <si>
    <t>康店桥</t>
  </si>
  <si>
    <t>小桥</t>
  </si>
  <si>
    <t>X001</t>
  </si>
  <si>
    <t>祝湾桥</t>
  </si>
  <si>
    <t>王店镇</t>
  </si>
  <si>
    <t>X007</t>
  </si>
  <si>
    <t>大路庄桥</t>
  </si>
  <si>
    <t>中桥</t>
  </si>
  <si>
    <t>CS58</t>
  </si>
  <si>
    <t>小刘川桥</t>
  </si>
  <si>
    <t>大桥</t>
  </si>
  <si>
    <t>确山县</t>
  </si>
  <si>
    <t>留庄镇</t>
  </si>
  <si>
    <t>新建</t>
  </si>
  <si>
    <t>西平县</t>
  </si>
  <si>
    <t>重渠乡</t>
  </si>
  <si>
    <t>红澍河桥</t>
  </si>
  <si>
    <t>中桥</t>
  </si>
  <si>
    <t>建设规模及标准（公里/延米）</t>
  </si>
  <si>
    <t>本 年 度 建 议 计 划</t>
  </si>
  <si>
    <t>省辖市</t>
  </si>
  <si>
    <t>国省投资</t>
  </si>
  <si>
    <t>杨竹园东-杨楼南</t>
  </si>
  <si>
    <t>黑田村委会</t>
  </si>
  <si>
    <t>郭楼镇</t>
  </si>
  <si>
    <t>王栋桥-马庄</t>
  </si>
  <si>
    <t>曹寨村委会</t>
  </si>
  <si>
    <t>贾庄-毛陈</t>
  </si>
  <si>
    <t>秦王村委会</t>
  </si>
  <si>
    <t>牛庄窑厂-马桥</t>
  </si>
  <si>
    <t>陈刘村委会</t>
  </si>
  <si>
    <t>白新庄-赵埠口</t>
  </si>
  <si>
    <t>兴旺店村委会</t>
  </si>
  <si>
    <t>坡李-大骆Y001</t>
  </si>
  <si>
    <t>东赵庄-东赵庄南Y001</t>
  </si>
  <si>
    <t>寇庄-坡赵</t>
  </si>
  <si>
    <t>沟张-沟张北Y004</t>
  </si>
  <si>
    <t>驻马店市2017年撤并建制村通村公路项目投资计划表</t>
  </si>
  <si>
    <t>合计</t>
  </si>
  <si>
    <t>路基、路面</t>
  </si>
  <si>
    <t>驻马店市</t>
  </si>
  <si>
    <t>上蔡县</t>
  </si>
  <si>
    <t>韩寨乡</t>
  </si>
  <si>
    <t>改建</t>
  </si>
  <si>
    <t>大骆</t>
  </si>
  <si>
    <t>康湖</t>
  </si>
  <si>
    <t>西洪乡</t>
  </si>
  <si>
    <t>刘坡</t>
  </si>
  <si>
    <t>塔桥镇</t>
  </si>
  <si>
    <t>长王</t>
  </si>
  <si>
    <t>五龙镇</t>
  </si>
  <si>
    <t>龚冀-王库桥</t>
  </si>
  <si>
    <t>西李庄</t>
  </si>
  <si>
    <t>附件1</t>
  </si>
  <si>
    <t>附件2</t>
  </si>
  <si>
    <t>附件3</t>
  </si>
  <si>
    <t>附件4</t>
  </si>
  <si>
    <t>附件5</t>
  </si>
  <si>
    <t>附件6</t>
  </si>
  <si>
    <t>驻马店市2017年第一批县乡公路项目投资计划表</t>
  </si>
  <si>
    <t>寒冻镇</t>
  </si>
  <si>
    <t>项目类别</t>
  </si>
  <si>
    <t>国省合计补助标准</t>
  </si>
  <si>
    <t>中央车购税补助标准</t>
  </si>
  <si>
    <t>使用其他补助资金补足差额部分标准</t>
  </si>
  <si>
    <t>撤并建制村通村公路项目
万元/公里</t>
  </si>
  <si>
    <t>通村公路危桥改造项目
元/平方米</t>
  </si>
  <si>
    <t>通村公路项目
万元/公里</t>
  </si>
  <si>
    <t>三级县乡公路
万元/公里</t>
  </si>
  <si>
    <t>二级县乡公路
万元/公里</t>
  </si>
  <si>
    <t>退出贫困村通村公路项目
万元/公里</t>
  </si>
  <si>
    <t>C619</t>
  </si>
  <si>
    <t>C543</t>
  </si>
  <si>
    <t>C540</t>
  </si>
  <si>
    <t>C536</t>
  </si>
  <si>
    <t>C043</t>
  </si>
  <si>
    <t>C187</t>
  </si>
  <si>
    <t>C483</t>
  </si>
  <si>
    <t>C393</t>
  </si>
  <si>
    <t>C391</t>
  </si>
  <si>
    <t>C651</t>
  </si>
  <si>
    <t>C316</t>
  </si>
  <si>
    <t>C054</t>
  </si>
  <si>
    <t>C611</t>
  </si>
  <si>
    <t>C249</t>
  </si>
  <si>
    <t>C357</t>
  </si>
  <si>
    <t>C513</t>
  </si>
  <si>
    <t>C028</t>
  </si>
  <si>
    <t>Y002</t>
  </si>
  <si>
    <t>Y012</t>
  </si>
  <si>
    <t xml:space="preserve">C023   </t>
  </si>
  <si>
    <t>C740</t>
  </si>
  <si>
    <t>X010</t>
  </si>
  <si>
    <t>Y025</t>
  </si>
  <si>
    <t xml:space="preserve">Y020    </t>
  </si>
  <si>
    <t>C430</t>
  </si>
  <si>
    <t>Y033</t>
  </si>
  <si>
    <t>C849</t>
  </si>
  <si>
    <t>Y091</t>
  </si>
  <si>
    <t>CG28</t>
  </si>
  <si>
    <t>CG02</t>
  </si>
  <si>
    <t>Y022</t>
  </si>
  <si>
    <t>Y003</t>
  </si>
  <si>
    <t>Y090</t>
  </si>
  <si>
    <t>C242</t>
  </si>
  <si>
    <t>Y081</t>
  </si>
  <si>
    <t>CA21</t>
  </si>
  <si>
    <t>C851</t>
  </si>
  <si>
    <t>Y071</t>
  </si>
  <si>
    <t>C954</t>
  </si>
  <si>
    <t>C879</t>
  </si>
  <si>
    <t>CB65</t>
  </si>
  <si>
    <t>VN60</t>
  </si>
  <si>
    <t>CG26</t>
  </si>
  <si>
    <t>C788</t>
  </si>
  <si>
    <t>Y064</t>
  </si>
  <si>
    <t>Y021</t>
  </si>
  <si>
    <t>Y076</t>
  </si>
  <si>
    <t>C143</t>
  </si>
  <si>
    <t>Y059</t>
  </si>
  <si>
    <t>X009</t>
  </si>
  <si>
    <t>CE08</t>
  </si>
  <si>
    <t>CC11</t>
  </si>
  <si>
    <t>Y094</t>
  </si>
  <si>
    <t>Y041</t>
  </si>
  <si>
    <t>C273</t>
  </si>
  <si>
    <t>Y069</t>
  </si>
  <si>
    <t>Y048</t>
  </si>
  <si>
    <t>C605</t>
  </si>
  <si>
    <t>Y068</t>
  </si>
  <si>
    <t>CP01</t>
  </si>
  <si>
    <t>Y018</t>
  </si>
  <si>
    <t>C086</t>
  </si>
  <si>
    <t>Y019</t>
  </si>
  <si>
    <t>C288</t>
  </si>
  <si>
    <t>C728</t>
  </si>
  <si>
    <t>C004</t>
  </si>
  <si>
    <t xml:space="preserve">C002 </t>
  </si>
  <si>
    <t>C407</t>
  </si>
  <si>
    <t>C760</t>
  </si>
  <si>
    <t>C456</t>
  </si>
  <si>
    <t>C083</t>
  </si>
  <si>
    <t>C701</t>
  </si>
  <si>
    <t>CA74</t>
  </si>
  <si>
    <t>Y014</t>
  </si>
  <si>
    <t>Y023</t>
  </si>
  <si>
    <t>C521</t>
  </si>
  <si>
    <t>C317</t>
  </si>
  <si>
    <t>CA63</t>
  </si>
  <si>
    <t>Y028</t>
  </si>
  <si>
    <t>Y017</t>
  </si>
  <si>
    <t>C037</t>
  </si>
  <si>
    <t>C920</t>
  </si>
  <si>
    <t>C560</t>
  </si>
  <si>
    <t>C049</t>
  </si>
  <si>
    <t>Y038</t>
  </si>
  <si>
    <t>C106</t>
  </si>
  <si>
    <t>Y026</t>
  </si>
  <si>
    <t>Y013</t>
  </si>
  <si>
    <t>Y035</t>
  </si>
  <si>
    <t>Y029</t>
  </si>
  <si>
    <t>C491</t>
  </si>
  <si>
    <t>CD44</t>
  </si>
  <si>
    <t>C133</t>
  </si>
  <si>
    <t>CH25</t>
  </si>
  <si>
    <t>C002</t>
  </si>
  <si>
    <t>C164</t>
  </si>
  <si>
    <t>C168</t>
  </si>
  <si>
    <t>C089</t>
  </si>
  <si>
    <t>C251</t>
  </si>
  <si>
    <t>C093</t>
  </si>
  <si>
    <t>C030</t>
  </si>
  <si>
    <t>Y011</t>
  </si>
  <si>
    <t>Y034</t>
  </si>
  <si>
    <t>C144</t>
  </si>
  <si>
    <t>C131</t>
  </si>
  <si>
    <t>C118</t>
  </si>
  <si>
    <t>C033</t>
  </si>
  <si>
    <t>C041</t>
  </si>
  <si>
    <t>C034</t>
  </si>
  <si>
    <t>CC27</t>
  </si>
  <si>
    <t>CD91</t>
  </si>
  <si>
    <t>CA55</t>
  </si>
  <si>
    <t>CB54</t>
  </si>
  <si>
    <t>C055</t>
  </si>
  <si>
    <t>C730</t>
  </si>
  <si>
    <t>C659</t>
  </si>
  <si>
    <t>C092</t>
  </si>
  <si>
    <t>X002</t>
  </si>
  <si>
    <t>X014</t>
  </si>
  <si>
    <t>C757</t>
  </si>
  <si>
    <t>C515</t>
  </si>
  <si>
    <t>C448</t>
  </si>
  <si>
    <t>农村公路各类项目补助标准一览表</t>
  </si>
  <si>
    <t xml:space="preserve">      附件7</t>
  </si>
  <si>
    <t>L001</t>
  </si>
  <si>
    <t>谢庄-Y010</t>
  </si>
  <si>
    <t>席王寨-X006</t>
  </si>
  <si>
    <t>关桥-Y001</t>
  </si>
  <si>
    <t>于桥-Y008</t>
  </si>
  <si>
    <t>陈茨园-陈茨园北</t>
  </si>
  <si>
    <t>罗岗-Y012</t>
  </si>
  <si>
    <t>大苏庄-Y021</t>
  </si>
  <si>
    <t>翟老庄-Y009</t>
  </si>
  <si>
    <t>焦之岗-焦之岗北</t>
  </si>
  <si>
    <t>洪村铺-吕店</t>
  </si>
  <si>
    <t>王寨-赵王</t>
  </si>
  <si>
    <t>河沿张-河沿张</t>
  </si>
  <si>
    <t>袁庄村委-袁庄桥</t>
  </si>
  <si>
    <t>聂河-X007</t>
  </si>
  <si>
    <t>八张-Y007</t>
  </si>
  <si>
    <t>冯张庄-X005</t>
  </si>
  <si>
    <t>水泉汪-水泉汪</t>
  </si>
  <si>
    <t>丁寨-X002</t>
  </si>
  <si>
    <t>武海-Y013</t>
  </si>
  <si>
    <t>陈庄-X004</t>
  </si>
  <si>
    <t>CP02</t>
  </si>
  <si>
    <t>CP03</t>
  </si>
  <si>
    <t>CP04</t>
  </si>
  <si>
    <t>CP05</t>
  </si>
  <si>
    <t>CP06</t>
  </si>
  <si>
    <t>CP07</t>
  </si>
  <si>
    <t>CP08</t>
  </si>
  <si>
    <t>CP09</t>
  </si>
  <si>
    <t>CP10</t>
  </si>
  <si>
    <t>CP11</t>
  </si>
  <si>
    <t>CP12</t>
  </si>
  <si>
    <t>CP13</t>
  </si>
  <si>
    <t>CP14</t>
  </si>
  <si>
    <t>CP15</t>
  </si>
  <si>
    <t>CP16</t>
  </si>
  <si>
    <t>CP17</t>
  </si>
  <si>
    <t>CP19</t>
  </si>
  <si>
    <t>CP20</t>
  </si>
  <si>
    <t>C150  L002</t>
  </si>
  <si>
    <t>L004</t>
  </si>
  <si>
    <t>驻马店</t>
  </si>
  <si>
    <t>西平县2017年第一批农村公路切块投资计划项目公示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</si>
</sst>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0_ "/>
    <numFmt numFmtId="180" formatCode="0;_ࠀ"/>
    <numFmt numFmtId="181" formatCode="0;_䐀"/>
    <numFmt numFmtId="182" formatCode="0.0;_䐀"/>
    <numFmt numFmtId="183" formatCode="0_ "/>
    <numFmt numFmtId="184" formatCode="0;_⧿"/>
    <numFmt numFmtId="185" formatCode="0;_惿"/>
    <numFmt numFmtId="186" formatCode="0.0;_惿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等线"/>
      <family val="0"/>
    </font>
    <font>
      <sz val="10"/>
      <name val="等线"/>
      <family val="0"/>
    </font>
    <font>
      <b/>
      <sz val="17"/>
      <color indexed="8"/>
      <name val="黑体"/>
      <family val="3"/>
    </font>
    <font>
      <sz val="10"/>
      <name val="Tahoma"/>
      <family val="2"/>
    </font>
    <font>
      <b/>
      <sz val="12"/>
      <name val="宋体"/>
      <family val="0"/>
    </font>
    <font>
      <sz val="12"/>
      <color indexed="10"/>
      <name val="宋体"/>
      <family val="0"/>
    </font>
    <font>
      <sz val="17"/>
      <color indexed="8"/>
      <name val="黑体"/>
      <family val="3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20"/>
      <color indexed="8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16" fillId="24" borderId="0" applyNumberFormat="0" applyBorder="0" applyAlignment="0" applyProtection="0"/>
    <xf numFmtId="0" fontId="3" fillId="24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5" borderId="5" applyNumberFormat="0" applyAlignment="0" applyProtection="0"/>
    <xf numFmtId="0" fontId="48" fillId="2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25" borderId="8" applyNumberFormat="0" applyAlignment="0" applyProtection="0"/>
    <xf numFmtId="0" fontId="54" fillId="34" borderId="5" applyNumberFormat="0" applyAlignment="0" applyProtection="0"/>
    <xf numFmtId="0" fontId="2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101" applyNumberFormat="1" applyFont="1" applyFill="1" applyBorder="1" applyAlignment="1">
      <alignment horizontal="center" vertical="center" wrapText="1"/>
      <protection/>
    </xf>
    <xf numFmtId="0" fontId="5" fillId="0" borderId="10" xfId="103" applyNumberFormat="1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86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5" fillId="0" borderId="10" xfId="7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73" applyNumberFormat="1" applyFont="1" applyFill="1" applyBorder="1" applyAlignment="1">
      <alignment horizontal="center" vertical="center" wrapText="1"/>
      <protection/>
    </xf>
    <xf numFmtId="178" fontId="7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center"/>
    </xf>
    <xf numFmtId="178" fontId="7" fillId="0" borderId="10" xfId="44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94" applyFont="1" applyFill="1" applyBorder="1" applyAlignment="1">
      <alignment horizontal="center" vertical="center"/>
      <protection/>
    </xf>
    <xf numFmtId="0" fontId="5" fillId="0" borderId="10" xfId="94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102" applyNumberFormat="1" applyFont="1" applyFill="1" applyBorder="1" applyAlignment="1">
      <alignment horizontal="center" vertical="center" wrapText="1"/>
      <protection/>
    </xf>
    <xf numFmtId="176" fontId="5" fillId="0" borderId="10" xfId="102" applyNumberFormat="1" applyFont="1" applyFill="1" applyBorder="1" applyAlignment="1">
      <alignment horizontal="center" vertical="center" wrapText="1"/>
      <protection/>
    </xf>
    <xf numFmtId="177" fontId="5" fillId="0" borderId="0" xfId="0" applyNumberFormat="1" applyFont="1" applyAlignment="1">
      <alignment/>
    </xf>
    <xf numFmtId="0" fontId="5" fillId="0" borderId="10" xfId="102" applyNumberFormat="1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176" fontId="7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100" applyNumberFormat="1" applyFont="1" applyFill="1" applyBorder="1" applyAlignment="1">
      <alignment horizontal="center" vertical="center" wrapText="1"/>
    </xf>
    <xf numFmtId="0" fontId="5" fillId="0" borderId="10" xfId="114" applyNumberFormat="1" applyFont="1" applyFill="1" applyBorder="1" applyAlignment="1" applyProtection="1">
      <alignment horizontal="center" vertical="center" wrapText="1"/>
      <protection/>
    </xf>
    <xf numFmtId="0" fontId="5" fillId="0" borderId="10" xfId="102" applyNumberFormat="1" applyFont="1" applyFill="1" applyBorder="1" applyAlignment="1" applyProtection="1">
      <alignment horizontal="center" vertical="center" wrapText="1"/>
      <protection/>
    </xf>
    <xf numFmtId="0" fontId="5" fillId="0" borderId="10" xfId="115" applyNumberFormat="1" applyFont="1" applyFill="1" applyBorder="1" applyAlignment="1" applyProtection="1">
      <alignment horizontal="center" vertical="center" wrapText="1"/>
      <protection/>
    </xf>
    <xf numFmtId="0" fontId="5" fillId="0" borderId="10" xfId="116" applyNumberFormat="1" applyFont="1" applyFill="1" applyBorder="1" applyAlignment="1" applyProtection="1">
      <alignment horizontal="center" vertical="center" wrapText="1"/>
      <protection/>
    </xf>
    <xf numFmtId="0" fontId="5" fillId="0" borderId="10" xfId="10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0" xfId="44" applyNumberFormat="1" applyFont="1" applyFill="1" applyBorder="1" applyAlignment="1">
      <alignment horizontal="center" vertical="center" wrapText="1"/>
    </xf>
    <xf numFmtId="0" fontId="5" fillId="0" borderId="10" xfId="100" applyNumberFormat="1" applyFont="1" applyFill="1" applyBorder="1" applyAlignment="1">
      <alignment horizontal="center" vertical="center"/>
    </xf>
    <xf numFmtId="0" fontId="5" fillId="0" borderId="10" xfId="109" applyNumberFormat="1" applyFont="1" applyFill="1" applyBorder="1" applyAlignment="1" applyProtection="1">
      <alignment horizontal="center" vertical="center" wrapText="1"/>
      <protection/>
    </xf>
    <xf numFmtId="0" fontId="5" fillId="0" borderId="10" xfId="110" applyNumberFormat="1" applyFont="1" applyFill="1" applyBorder="1" applyAlignment="1" applyProtection="1">
      <alignment horizontal="center" vertical="center" wrapText="1"/>
      <protection/>
    </xf>
    <xf numFmtId="0" fontId="5" fillId="0" borderId="10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112" applyNumberFormat="1" applyFont="1" applyFill="1" applyBorder="1" applyAlignment="1" applyProtection="1">
      <alignment horizontal="center" vertical="center" wrapText="1"/>
      <protection/>
    </xf>
    <xf numFmtId="0" fontId="5" fillId="0" borderId="10" xfId="11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" fillId="0" borderId="10" xfId="99" applyNumberFormat="1" applyFont="1" applyFill="1" applyBorder="1" applyAlignment="1" applyProtection="1">
      <alignment horizontal="center" vertical="center" wrapText="1"/>
      <protection/>
    </xf>
    <xf numFmtId="0" fontId="1" fillId="0" borderId="10" xfId="117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66" applyFont="1" applyFill="1" applyBorder="1" applyAlignment="1">
      <alignment horizontal="center" vertical="center"/>
      <protection/>
    </xf>
    <xf numFmtId="0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1" fillId="0" borderId="10" xfId="9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92" applyFont="1" applyBorder="1" applyAlignment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104" applyFont="1" applyBorder="1" applyAlignment="1">
      <alignment horizontal="center" vertical="center"/>
      <protection/>
    </xf>
    <xf numFmtId="0" fontId="1" fillId="0" borderId="10" xfId="105" applyFont="1" applyBorder="1" applyAlignment="1">
      <alignment horizontal="center" vertical="center"/>
      <protection/>
    </xf>
    <xf numFmtId="0" fontId="1" fillId="0" borderId="10" xfId="106" applyFont="1" applyBorder="1" applyAlignment="1">
      <alignment horizontal="center" vertical="center"/>
      <protection/>
    </xf>
    <xf numFmtId="0" fontId="1" fillId="0" borderId="10" xfId="107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桥梁第一批" xfId="40"/>
    <cellStyle name="差_驻马店市2017年撤并建制村通村公路项目投资计划表" xfId="41"/>
    <cellStyle name="常规 10" xfId="42"/>
    <cellStyle name="常规 11" xfId="43"/>
    <cellStyle name="常规 11 2" xfId="44"/>
    <cellStyle name="常规 11 2_桥梁第一批" xfId="45"/>
    <cellStyle name="常规 11_桥梁第一批" xfId="46"/>
    <cellStyle name="常规 12" xfId="47"/>
    <cellStyle name="常规 13" xfId="48"/>
    <cellStyle name="常规 14" xfId="49"/>
    <cellStyle name="常规 15" xfId="50"/>
    <cellStyle name="常规 16" xfId="51"/>
    <cellStyle name="常规 17" xfId="52"/>
    <cellStyle name="常规 18" xfId="53"/>
    <cellStyle name="常规 19" xfId="54"/>
    <cellStyle name="常规 2" xfId="55"/>
    <cellStyle name="常规 2 2" xfId="56"/>
    <cellStyle name="常规 2 2 2" xfId="57"/>
    <cellStyle name="常规 2 2 2 2" xfId="58"/>
    <cellStyle name="常规 2 3" xfId="59"/>
    <cellStyle name="常规 2 3 2" xfId="60"/>
    <cellStyle name="常规 2 4" xfId="61"/>
    <cellStyle name="常规 2_桥梁第一批" xfId="62"/>
    <cellStyle name="常规 20" xfId="63"/>
    <cellStyle name="常规 21" xfId="64"/>
    <cellStyle name="常规 22" xfId="65"/>
    <cellStyle name="常规 23" xfId="66"/>
    <cellStyle name="常规 24" xfId="67"/>
    <cellStyle name="常规 25" xfId="68"/>
    <cellStyle name="常规 26" xfId="69"/>
    <cellStyle name="常规 27" xfId="70"/>
    <cellStyle name="常规 28" xfId="71"/>
    <cellStyle name="常规 29" xfId="72"/>
    <cellStyle name="常规 3" xfId="73"/>
    <cellStyle name="常规 3 3" xfId="74"/>
    <cellStyle name="常规 3_桥梁第一批" xfId="75"/>
    <cellStyle name="常规 30" xfId="76"/>
    <cellStyle name="常规 31" xfId="77"/>
    <cellStyle name="常规 32" xfId="78"/>
    <cellStyle name="常规 33" xfId="79"/>
    <cellStyle name="常规 34" xfId="80"/>
    <cellStyle name="常规 35" xfId="81"/>
    <cellStyle name="常规 36" xfId="82"/>
    <cellStyle name="常规 37" xfId="83"/>
    <cellStyle name="常规 38" xfId="84"/>
    <cellStyle name="常规 39" xfId="85"/>
    <cellStyle name="常规 4" xfId="86"/>
    <cellStyle name="常规 40" xfId="87"/>
    <cellStyle name="常规 41" xfId="88"/>
    <cellStyle name="常规 42" xfId="89"/>
    <cellStyle name="常规 43" xfId="90"/>
    <cellStyle name="常规 44" xfId="91"/>
    <cellStyle name="常规 45" xfId="92"/>
    <cellStyle name="常规 5" xfId="93"/>
    <cellStyle name="常规 5 4" xfId="94"/>
    <cellStyle name="常规 6" xfId="95"/>
    <cellStyle name="常规 7" xfId="96"/>
    <cellStyle name="常规 8" xfId="97"/>
    <cellStyle name="常规 9" xfId="98"/>
    <cellStyle name="常规_L03-桥梁表" xfId="99"/>
    <cellStyle name="常规_L14-农村公路项目库" xfId="100"/>
    <cellStyle name="常规_Sheet1_10" xfId="101"/>
    <cellStyle name="常规_Sheet1_21" xfId="102"/>
    <cellStyle name="常规_Sheet1_22" xfId="103"/>
    <cellStyle name="常规_计划表（撤并建制村）第二批" xfId="104"/>
    <cellStyle name="常规_计划表（撤并建制村）第二批_1" xfId="105"/>
    <cellStyle name="常规_计划表（撤并建制村）第二批_2" xfId="106"/>
    <cellStyle name="常规_计划表（撤并建制村）第二批_4" xfId="107"/>
    <cellStyle name="常规_计划表（村道）_10" xfId="108"/>
    <cellStyle name="常规_计划表（村道）_56" xfId="109"/>
    <cellStyle name="常规_计划表（村道）_60" xfId="110"/>
    <cellStyle name="常规_计划表（村道）_63" xfId="111"/>
    <cellStyle name="常规_计划表（村道）_66" xfId="112"/>
    <cellStyle name="常规_计划表（村道）_67" xfId="113"/>
    <cellStyle name="常规_计划表（村道）_7" xfId="114"/>
    <cellStyle name="常规_计划表（村道）_8" xfId="115"/>
    <cellStyle name="常规_计划表（村道）_9" xfId="116"/>
    <cellStyle name="常规_桥梁第一批" xfId="117"/>
    <cellStyle name="Hyperlink" xfId="118"/>
    <cellStyle name="好" xfId="119"/>
    <cellStyle name="好_桥梁第一批" xfId="120"/>
    <cellStyle name="好_驻马店市2017年撤并建制村通村公路项目投资计划表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强调文字颜色 1" xfId="132"/>
    <cellStyle name="强调文字颜色 2" xfId="133"/>
    <cellStyle name="强调文字颜色 3" xfId="134"/>
    <cellStyle name="强调文字颜色 4" xfId="135"/>
    <cellStyle name="强调文字颜色 5" xfId="136"/>
    <cellStyle name="强调文字颜色 6" xfId="137"/>
    <cellStyle name="适中" xfId="138"/>
    <cellStyle name="输出" xfId="139"/>
    <cellStyle name="输入" xfId="140"/>
    <cellStyle name="Followed Hyperlink" xfId="141"/>
    <cellStyle name="注释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zoomScale="75" zoomScaleNormal="75" zoomScalePageLayoutView="0" workbookViewId="0" topLeftCell="A1">
      <selection activeCell="A22" sqref="A22:IV25"/>
    </sheetView>
  </sheetViews>
  <sheetFormatPr defaultColWidth="9.00390625" defaultRowHeight="14.25" customHeight="1"/>
  <cols>
    <col min="1" max="1" width="3.75390625" style="19" customWidth="1"/>
    <col min="2" max="2" width="8.00390625" style="0" customWidth="1"/>
    <col min="3" max="3" width="7.125" style="0" customWidth="1"/>
    <col min="4" max="4" width="8.125" style="0" customWidth="1"/>
    <col min="5" max="5" width="9.50390625" style="0" customWidth="1"/>
    <col min="6" max="6" width="17.50390625" style="0" customWidth="1"/>
    <col min="7" max="7" width="4.75390625" style="0" customWidth="1"/>
    <col min="8" max="8" width="10.00390625" style="0" customWidth="1"/>
    <col min="9" max="9" width="3.75390625" style="0" customWidth="1"/>
    <col min="10" max="10" width="4.25390625" style="0" customWidth="1"/>
    <col min="11" max="11" width="8.25390625" style="0" customWidth="1"/>
    <col min="12" max="12" width="7.00390625" style="0" customWidth="1"/>
    <col min="13" max="13" width="6.25390625" style="0" customWidth="1"/>
    <col min="14" max="14" width="8.25390625" style="18" customWidth="1"/>
    <col min="15" max="15" width="8.50390625" style="0" customWidth="1"/>
    <col min="16" max="16" width="8.75390625" style="0" customWidth="1"/>
    <col min="17" max="17" width="7.625" style="0" customWidth="1"/>
    <col min="18" max="18" width="8.00390625" style="0" customWidth="1"/>
    <col min="19" max="19" width="10.00390625" style="0" customWidth="1"/>
    <col min="20" max="20" width="10.75390625" style="0" customWidth="1"/>
    <col min="21" max="21" width="5.625" style="0" customWidth="1"/>
    <col min="22" max="22" width="9.50390625" style="0" customWidth="1"/>
  </cols>
  <sheetData>
    <row r="1" ht="20.25" customHeight="1">
      <c r="B1" s="19" t="s">
        <v>596</v>
      </c>
    </row>
    <row r="2" spans="1:22" ht="51" customHeight="1">
      <c r="A2" s="114" t="s">
        <v>125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s="11" customFormat="1" ht="32.25" customHeight="1">
      <c r="A3" s="113" t="s">
        <v>3</v>
      </c>
      <c r="B3" s="113"/>
      <c r="C3" s="113"/>
      <c r="D3" s="113"/>
      <c r="E3" s="113" t="s">
        <v>23</v>
      </c>
      <c r="F3" s="115" t="s">
        <v>4</v>
      </c>
      <c r="G3" s="113" t="s">
        <v>5</v>
      </c>
      <c r="H3" s="113" t="s">
        <v>25</v>
      </c>
      <c r="I3" s="113"/>
      <c r="J3" s="113"/>
      <c r="K3" s="113"/>
      <c r="L3" s="113" t="s">
        <v>6</v>
      </c>
      <c r="M3" s="113"/>
      <c r="N3" s="113" t="s">
        <v>26</v>
      </c>
      <c r="O3" s="113"/>
      <c r="P3" s="113"/>
      <c r="Q3" s="113"/>
      <c r="R3" s="113"/>
      <c r="S3" s="113" t="s">
        <v>17</v>
      </c>
      <c r="T3" s="113" t="s">
        <v>18</v>
      </c>
      <c r="U3" s="113" t="s">
        <v>27</v>
      </c>
      <c r="V3" s="115" t="s">
        <v>7</v>
      </c>
    </row>
    <row r="4" spans="1:22" s="11" customFormat="1" ht="19.5" customHeight="1">
      <c r="A4" s="113" t="s">
        <v>0</v>
      </c>
      <c r="B4" s="113" t="s">
        <v>24</v>
      </c>
      <c r="C4" s="113" t="s">
        <v>8</v>
      </c>
      <c r="D4" s="113" t="s">
        <v>9</v>
      </c>
      <c r="E4" s="113"/>
      <c r="F4" s="115"/>
      <c r="G4" s="113"/>
      <c r="H4" s="113" t="s">
        <v>1</v>
      </c>
      <c r="I4" s="113" t="s">
        <v>10</v>
      </c>
      <c r="J4" s="113" t="s">
        <v>11</v>
      </c>
      <c r="K4" s="113" t="s">
        <v>12</v>
      </c>
      <c r="L4" s="113" t="s">
        <v>13</v>
      </c>
      <c r="M4" s="113" t="s">
        <v>14</v>
      </c>
      <c r="N4" s="113" t="s">
        <v>15</v>
      </c>
      <c r="O4" s="113" t="s">
        <v>19</v>
      </c>
      <c r="P4" s="113"/>
      <c r="Q4" s="113"/>
      <c r="R4" s="113" t="s">
        <v>16</v>
      </c>
      <c r="S4" s="113"/>
      <c r="T4" s="113"/>
      <c r="U4" s="113"/>
      <c r="V4" s="115"/>
    </row>
    <row r="5" spans="1:22" s="11" customFormat="1" ht="19.5" customHeight="1">
      <c r="A5" s="113"/>
      <c r="B5" s="113"/>
      <c r="C5" s="113"/>
      <c r="D5" s="113"/>
      <c r="E5" s="113"/>
      <c r="F5" s="115"/>
      <c r="G5" s="113"/>
      <c r="H5" s="113"/>
      <c r="I5" s="113"/>
      <c r="J5" s="113"/>
      <c r="K5" s="113"/>
      <c r="L5" s="113"/>
      <c r="M5" s="113"/>
      <c r="N5" s="113"/>
      <c r="O5" s="4" t="s">
        <v>20</v>
      </c>
      <c r="P5" s="4" t="s">
        <v>21</v>
      </c>
      <c r="Q5" s="4" t="s">
        <v>22</v>
      </c>
      <c r="R5" s="113"/>
      <c r="S5" s="113"/>
      <c r="T5" s="113"/>
      <c r="U5" s="113"/>
      <c r="V5" s="115"/>
    </row>
    <row r="6" spans="1:22" s="11" customFormat="1" ht="21" customHeight="1">
      <c r="A6" s="5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</row>
    <row r="7" spans="1:22" s="11" customFormat="1" ht="21" customHeight="1" hidden="1">
      <c r="A7" s="5"/>
      <c r="B7" s="4"/>
      <c r="C7" s="4" t="s">
        <v>37</v>
      </c>
      <c r="D7" s="4"/>
      <c r="E7" s="4"/>
      <c r="F7" s="4"/>
      <c r="G7" s="4"/>
      <c r="H7" s="4">
        <v>45.8</v>
      </c>
      <c r="I7" s="4"/>
      <c r="J7" s="4"/>
      <c r="K7" s="4">
        <v>45.8</v>
      </c>
      <c r="L7" s="4"/>
      <c r="M7" s="4"/>
      <c r="N7" s="4">
        <f>N8+N15+N18+N21+N26+N36+N38+N41+N44</f>
        <v>2668.4</v>
      </c>
      <c r="O7" s="4">
        <f>O8+O15+O18+O21+O26+O36+O38+O41+O44</f>
        <v>1603.9999999999998</v>
      </c>
      <c r="P7" s="4">
        <f>P8+P15+P18+P21+P26+P36+P38+P41+P44</f>
        <v>1603.9999999999998</v>
      </c>
      <c r="Q7" s="4"/>
      <c r="R7" s="4">
        <f>R8+R15+R18+R21+R26+R36+R38+R41+R44</f>
        <v>1064.3999999999999</v>
      </c>
      <c r="S7" s="4"/>
      <c r="T7" s="4"/>
      <c r="U7" s="4"/>
      <c r="V7" s="4"/>
    </row>
    <row r="8" spans="1:22" s="11" customFormat="1" ht="21" customHeight="1" hidden="1">
      <c r="A8" s="5"/>
      <c r="B8" s="4"/>
      <c r="C8" s="4" t="s">
        <v>39</v>
      </c>
      <c r="D8" s="4"/>
      <c r="E8" s="4"/>
      <c r="F8" s="4"/>
      <c r="G8" s="4"/>
      <c r="H8" s="4">
        <v>7.32</v>
      </c>
      <c r="I8" s="4"/>
      <c r="J8" s="4"/>
      <c r="K8" s="4">
        <v>7.32</v>
      </c>
      <c r="L8" s="4"/>
      <c r="M8" s="4"/>
      <c r="N8" s="4">
        <f>R8+O8</f>
        <v>366.79999999999995</v>
      </c>
      <c r="O8" s="4">
        <f>SUM(O9:O14)</f>
        <v>256.9</v>
      </c>
      <c r="P8" s="4">
        <f>SUM(P9:P14)</f>
        <v>256.9</v>
      </c>
      <c r="Q8" s="4"/>
      <c r="R8" s="4">
        <f>SUM(R9:R14)</f>
        <v>109.9</v>
      </c>
      <c r="S8" s="4"/>
      <c r="T8" s="4"/>
      <c r="U8" s="4"/>
      <c r="V8" s="4"/>
    </row>
    <row r="9" spans="1:22" s="11" customFormat="1" ht="21" customHeight="1" hidden="1">
      <c r="A9" s="3">
        <v>1</v>
      </c>
      <c r="B9" s="3" t="s">
        <v>28</v>
      </c>
      <c r="C9" s="3" t="s">
        <v>33</v>
      </c>
      <c r="D9" s="9" t="s">
        <v>41</v>
      </c>
      <c r="E9" s="14" t="s">
        <v>637</v>
      </c>
      <c r="F9" s="10" t="s">
        <v>42</v>
      </c>
      <c r="G9" s="6" t="s">
        <v>30</v>
      </c>
      <c r="H9" s="9">
        <v>1.8</v>
      </c>
      <c r="I9" s="14"/>
      <c r="J9" s="14"/>
      <c r="K9" s="9">
        <v>1.8</v>
      </c>
      <c r="L9" s="3">
        <v>2017</v>
      </c>
      <c r="M9" s="3">
        <v>2017</v>
      </c>
      <c r="N9" s="2">
        <f aca="true" t="shared" si="0" ref="N9:N46">R9+O9</f>
        <v>90</v>
      </c>
      <c r="O9" s="14">
        <v>63</v>
      </c>
      <c r="P9" s="3">
        <v>63</v>
      </c>
      <c r="Q9" s="14"/>
      <c r="R9" s="3">
        <v>27</v>
      </c>
      <c r="S9" s="3" t="s">
        <v>36</v>
      </c>
      <c r="T9" s="7" t="s">
        <v>43</v>
      </c>
      <c r="U9" s="8" t="s">
        <v>34</v>
      </c>
      <c r="V9" s="14"/>
    </row>
    <row r="10" spans="1:22" s="11" customFormat="1" ht="21" customHeight="1" hidden="1">
      <c r="A10" s="3">
        <v>2</v>
      </c>
      <c r="B10" s="3" t="s">
        <v>28</v>
      </c>
      <c r="C10" s="3" t="s">
        <v>33</v>
      </c>
      <c r="D10" s="9" t="s">
        <v>41</v>
      </c>
      <c r="E10" s="14" t="s">
        <v>638</v>
      </c>
      <c r="F10" s="10" t="s">
        <v>44</v>
      </c>
      <c r="G10" s="6" t="s">
        <v>30</v>
      </c>
      <c r="H10" s="9">
        <v>1.45</v>
      </c>
      <c r="I10" s="14"/>
      <c r="J10" s="14"/>
      <c r="K10" s="9">
        <v>1.45</v>
      </c>
      <c r="L10" s="3">
        <v>2017</v>
      </c>
      <c r="M10" s="3">
        <v>2017</v>
      </c>
      <c r="N10" s="2">
        <f t="shared" si="0"/>
        <v>72.6</v>
      </c>
      <c r="O10" s="14">
        <v>50.8</v>
      </c>
      <c r="P10" s="3">
        <v>50.8</v>
      </c>
      <c r="Q10" s="14"/>
      <c r="R10" s="3">
        <v>21.8</v>
      </c>
      <c r="S10" s="3" t="s">
        <v>36</v>
      </c>
      <c r="T10" s="7" t="s">
        <v>45</v>
      </c>
      <c r="U10" s="8" t="s">
        <v>34</v>
      </c>
      <c r="V10" s="14"/>
    </row>
    <row r="11" spans="1:22" s="11" customFormat="1" ht="21" customHeight="1" hidden="1">
      <c r="A11" s="3">
        <v>3</v>
      </c>
      <c r="B11" s="3" t="s">
        <v>28</v>
      </c>
      <c r="C11" s="3" t="s">
        <v>33</v>
      </c>
      <c r="D11" s="9" t="s">
        <v>46</v>
      </c>
      <c r="E11" s="14" t="s">
        <v>639</v>
      </c>
      <c r="F11" s="10" t="s">
        <v>47</v>
      </c>
      <c r="G11" s="6" t="s">
        <v>30</v>
      </c>
      <c r="H11" s="9">
        <v>0.54</v>
      </c>
      <c r="I11" s="14"/>
      <c r="J11" s="14"/>
      <c r="K11" s="9">
        <v>0.54</v>
      </c>
      <c r="L11" s="3">
        <v>2017</v>
      </c>
      <c r="M11" s="3">
        <v>2017</v>
      </c>
      <c r="N11" s="2">
        <f t="shared" si="0"/>
        <v>27</v>
      </c>
      <c r="O11" s="14">
        <v>18.9</v>
      </c>
      <c r="P11" s="3">
        <v>18.9</v>
      </c>
      <c r="Q11" s="14"/>
      <c r="R11" s="3">
        <v>8.1</v>
      </c>
      <c r="S11" s="3" t="s">
        <v>36</v>
      </c>
      <c r="T11" s="7" t="s">
        <v>48</v>
      </c>
      <c r="U11" s="8" t="s">
        <v>34</v>
      </c>
      <c r="V11" s="14"/>
    </row>
    <row r="12" spans="1:22" s="11" customFormat="1" ht="21" customHeight="1" hidden="1">
      <c r="A12" s="3">
        <v>4</v>
      </c>
      <c r="B12" s="3" t="s">
        <v>28</v>
      </c>
      <c r="C12" s="3" t="s">
        <v>33</v>
      </c>
      <c r="D12" s="9" t="s">
        <v>40</v>
      </c>
      <c r="E12" s="14" t="s">
        <v>640</v>
      </c>
      <c r="F12" s="10" t="s">
        <v>49</v>
      </c>
      <c r="G12" s="6" t="s">
        <v>30</v>
      </c>
      <c r="H12" s="9">
        <v>0.4</v>
      </c>
      <c r="I12" s="14"/>
      <c r="J12" s="14"/>
      <c r="K12" s="9">
        <v>0.4</v>
      </c>
      <c r="L12" s="3">
        <v>2017</v>
      </c>
      <c r="M12" s="3">
        <v>2017</v>
      </c>
      <c r="N12" s="2">
        <f t="shared" si="0"/>
        <v>20</v>
      </c>
      <c r="O12" s="14">
        <v>14</v>
      </c>
      <c r="P12" s="3">
        <v>14</v>
      </c>
      <c r="Q12" s="14"/>
      <c r="R12" s="3">
        <v>6</v>
      </c>
      <c r="S12" s="3" t="s">
        <v>36</v>
      </c>
      <c r="T12" s="7" t="s">
        <v>50</v>
      </c>
      <c r="U12" s="8" t="s">
        <v>34</v>
      </c>
      <c r="V12" s="14"/>
    </row>
    <row r="13" spans="1:22" s="11" customFormat="1" ht="21" customHeight="1" hidden="1">
      <c r="A13" s="3">
        <v>5</v>
      </c>
      <c r="B13" s="3" t="s">
        <v>28</v>
      </c>
      <c r="C13" s="3" t="s">
        <v>33</v>
      </c>
      <c r="D13" s="9" t="s">
        <v>51</v>
      </c>
      <c r="E13" s="14" t="s">
        <v>641</v>
      </c>
      <c r="F13" s="9" t="s">
        <v>52</v>
      </c>
      <c r="G13" s="6" t="s">
        <v>30</v>
      </c>
      <c r="H13" s="9">
        <v>2.43</v>
      </c>
      <c r="I13" s="14"/>
      <c r="J13" s="14"/>
      <c r="K13" s="9">
        <v>2.43</v>
      </c>
      <c r="L13" s="3">
        <v>2017</v>
      </c>
      <c r="M13" s="3">
        <v>2017</v>
      </c>
      <c r="N13" s="2">
        <f t="shared" si="0"/>
        <v>122.2</v>
      </c>
      <c r="O13" s="14">
        <v>85.7</v>
      </c>
      <c r="P13" s="3">
        <v>85.7</v>
      </c>
      <c r="Q13" s="14"/>
      <c r="R13" s="3">
        <v>36.5</v>
      </c>
      <c r="S13" s="3" t="s">
        <v>36</v>
      </c>
      <c r="T13" s="7" t="s">
        <v>53</v>
      </c>
      <c r="U13" s="8" t="s">
        <v>34</v>
      </c>
      <c r="V13" s="14"/>
    </row>
    <row r="14" spans="1:22" s="11" customFormat="1" ht="21" customHeight="1" hidden="1">
      <c r="A14" s="3">
        <v>6</v>
      </c>
      <c r="B14" s="3" t="s">
        <v>28</v>
      </c>
      <c r="C14" s="3" t="s">
        <v>33</v>
      </c>
      <c r="D14" s="9" t="s">
        <v>51</v>
      </c>
      <c r="E14" s="14" t="s">
        <v>642</v>
      </c>
      <c r="F14" s="10" t="s">
        <v>54</v>
      </c>
      <c r="G14" s="6" t="s">
        <v>30</v>
      </c>
      <c r="H14" s="9">
        <v>0.7</v>
      </c>
      <c r="I14" s="14"/>
      <c r="J14" s="14"/>
      <c r="K14" s="9">
        <v>0.7</v>
      </c>
      <c r="L14" s="3">
        <v>2017</v>
      </c>
      <c r="M14" s="3">
        <v>2017</v>
      </c>
      <c r="N14" s="2">
        <f t="shared" si="0"/>
        <v>35</v>
      </c>
      <c r="O14" s="14">
        <v>24.5</v>
      </c>
      <c r="P14" s="3">
        <v>24.5</v>
      </c>
      <c r="Q14" s="14"/>
      <c r="R14" s="3">
        <v>10.5</v>
      </c>
      <c r="S14" s="3" t="s">
        <v>36</v>
      </c>
      <c r="T14" s="7" t="s">
        <v>55</v>
      </c>
      <c r="U14" s="8" t="s">
        <v>34</v>
      </c>
      <c r="V14" s="14"/>
    </row>
    <row r="15" spans="1:22" s="13" customFormat="1" ht="21" customHeight="1" hidden="1">
      <c r="A15" s="12"/>
      <c r="B15" s="12"/>
      <c r="C15" s="12" t="s">
        <v>70</v>
      </c>
      <c r="D15" s="12"/>
      <c r="E15" s="12"/>
      <c r="F15" s="12"/>
      <c r="G15" s="12"/>
      <c r="H15" s="12">
        <v>6.1</v>
      </c>
      <c r="I15" s="12"/>
      <c r="J15" s="12"/>
      <c r="K15" s="12">
        <v>6.1</v>
      </c>
      <c r="L15" s="12"/>
      <c r="M15" s="12"/>
      <c r="N15" s="4">
        <f t="shared" si="0"/>
        <v>431.9</v>
      </c>
      <c r="O15" s="12">
        <v>213.5</v>
      </c>
      <c r="P15" s="26">
        <f>SUM(P16:P17)</f>
        <v>213.5</v>
      </c>
      <c r="Q15" s="3"/>
      <c r="R15" s="26">
        <f>SUM(R16:R17)</f>
        <v>218.4</v>
      </c>
      <c r="S15" s="26"/>
      <c r="T15" s="12"/>
      <c r="U15" s="12"/>
      <c r="V15" s="12"/>
    </row>
    <row r="16" spans="1:22" s="11" customFormat="1" ht="21" customHeight="1" hidden="1">
      <c r="A16" s="14">
        <v>7</v>
      </c>
      <c r="B16" s="14" t="s">
        <v>28</v>
      </c>
      <c r="C16" s="14" t="s">
        <v>38</v>
      </c>
      <c r="D16" s="14" t="s">
        <v>56</v>
      </c>
      <c r="E16" s="2" t="s">
        <v>707</v>
      </c>
      <c r="F16" s="2" t="s">
        <v>59</v>
      </c>
      <c r="G16" s="2" t="s">
        <v>30</v>
      </c>
      <c r="H16" s="2">
        <v>3</v>
      </c>
      <c r="I16" s="14"/>
      <c r="J16" s="14"/>
      <c r="K16" s="2">
        <v>3</v>
      </c>
      <c r="L16" s="2">
        <v>2017</v>
      </c>
      <c r="M16" s="2">
        <v>2017</v>
      </c>
      <c r="N16" s="2">
        <f t="shared" si="0"/>
        <v>212.4</v>
      </c>
      <c r="O16" s="14">
        <v>105</v>
      </c>
      <c r="P16" s="3">
        <v>105</v>
      </c>
      <c r="Q16" s="14"/>
      <c r="R16" s="14">
        <v>107.4</v>
      </c>
      <c r="S16" s="3" t="s">
        <v>36</v>
      </c>
      <c r="T16" s="2" t="s">
        <v>57</v>
      </c>
      <c r="U16" s="14" t="s">
        <v>35</v>
      </c>
      <c r="V16" s="14"/>
    </row>
    <row r="17" spans="1:22" s="11" customFormat="1" ht="21" customHeight="1" hidden="1">
      <c r="A17" s="14">
        <v>8</v>
      </c>
      <c r="B17" s="14" t="s">
        <v>28</v>
      </c>
      <c r="C17" s="14" t="s">
        <v>38</v>
      </c>
      <c r="D17" s="14" t="s">
        <v>56</v>
      </c>
      <c r="E17" s="2" t="s">
        <v>678</v>
      </c>
      <c r="F17" s="2" t="s">
        <v>60</v>
      </c>
      <c r="G17" s="2" t="s">
        <v>30</v>
      </c>
      <c r="H17" s="2">
        <v>3.1</v>
      </c>
      <c r="I17" s="14"/>
      <c r="J17" s="14"/>
      <c r="K17" s="2">
        <v>3.1</v>
      </c>
      <c r="L17" s="2">
        <v>2017</v>
      </c>
      <c r="M17" s="2">
        <v>2017</v>
      </c>
      <c r="N17" s="2">
        <f t="shared" si="0"/>
        <v>219.5</v>
      </c>
      <c r="O17" s="14">
        <v>108.5</v>
      </c>
      <c r="P17" s="3">
        <v>108.5</v>
      </c>
      <c r="Q17" s="14"/>
      <c r="R17" s="14">
        <v>111</v>
      </c>
      <c r="S17" s="3" t="s">
        <v>36</v>
      </c>
      <c r="T17" s="2" t="s">
        <v>58</v>
      </c>
      <c r="U17" s="14" t="s">
        <v>35</v>
      </c>
      <c r="V17" s="14"/>
    </row>
    <row r="18" spans="1:22" s="13" customFormat="1" ht="21" customHeight="1" hidden="1">
      <c r="A18" s="5"/>
      <c r="B18" s="4"/>
      <c r="C18" s="4" t="s">
        <v>31</v>
      </c>
      <c r="D18" s="4"/>
      <c r="E18" s="4"/>
      <c r="F18" s="4"/>
      <c r="G18" s="4"/>
      <c r="H18" s="4">
        <v>1.95</v>
      </c>
      <c r="I18" s="4"/>
      <c r="J18" s="4"/>
      <c r="K18" s="4">
        <v>1.95</v>
      </c>
      <c r="L18" s="2"/>
      <c r="M18" s="2"/>
      <c r="N18" s="4">
        <f t="shared" si="0"/>
        <v>165.8</v>
      </c>
      <c r="O18" s="4">
        <v>68.3</v>
      </c>
      <c r="P18" s="26">
        <f>SUM(P19:P20)</f>
        <v>68.3</v>
      </c>
      <c r="Q18" s="4"/>
      <c r="R18" s="4">
        <v>97.5</v>
      </c>
      <c r="S18" s="3"/>
      <c r="T18" s="4"/>
      <c r="U18" s="4"/>
      <c r="V18" s="4"/>
    </row>
    <row r="19" spans="1:22" s="11" customFormat="1" ht="21" customHeight="1" hidden="1">
      <c r="A19" s="1">
        <v>9</v>
      </c>
      <c r="B19" s="1" t="s">
        <v>63</v>
      </c>
      <c r="C19" s="1" t="s">
        <v>31</v>
      </c>
      <c r="D19" s="1" t="s">
        <v>106</v>
      </c>
      <c r="E19" s="2" t="s">
        <v>628</v>
      </c>
      <c r="F19" s="2" t="s">
        <v>107</v>
      </c>
      <c r="G19" s="22" t="s">
        <v>30</v>
      </c>
      <c r="H19" s="2">
        <v>0.95</v>
      </c>
      <c r="I19" s="1"/>
      <c r="J19" s="1"/>
      <c r="K19" s="2">
        <v>0.95</v>
      </c>
      <c r="L19" s="2">
        <v>2017</v>
      </c>
      <c r="M19" s="2">
        <v>2017</v>
      </c>
      <c r="N19" s="2">
        <f t="shared" si="0"/>
        <v>80.8</v>
      </c>
      <c r="O19" s="14">
        <v>33.3</v>
      </c>
      <c r="P19" s="3">
        <v>33.3</v>
      </c>
      <c r="Q19" s="14"/>
      <c r="R19" s="2">
        <v>47.5</v>
      </c>
      <c r="S19" s="14" t="s">
        <v>36</v>
      </c>
      <c r="T19" s="1" t="s">
        <v>108</v>
      </c>
      <c r="U19" s="1" t="s">
        <v>34</v>
      </c>
      <c r="V19" s="4"/>
    </row>
    <row r="20" spans="1:22" ht="21" customHeight="1" hidden="1">
      <c r="A20" s="21">
        <v>10</v>
      </c>
      <c r="B20" s="1" t="s">
        <v>63</v>
      </c>
      <c r="C20" s="1" t="s">
        <v>31</v>
      </c>
      <c r="D20" s="1" t="s">
        <v>32</v>
      </c>
      <c r="E20" s="14" t="s">
        <v>629</v>
      </c>
      <c r="F20" s="1" t="s">
        <v>77</v>
      </c>
      <c r="G20" s="2" t="s">
        <v>61</v>
      </c>
      <c r="H20" s="1">
        <v>1</v>
      </c>
      <c r="I20" s="1"/>
      <c r="J20" s="1"/>
      <c r="K20" s="1">
        <v>1</v>
      </c>
      <c r="L20" s="2">
        <v>2017</v>
      </c>
      <c r="M20" s="2">
        <v>2017</v>
      </c>
      <c r="N20" s="2">
        <f t="shared" si="0"/>
        <v>85</v>
      </c>
      <c r="O20" s="14">
        <v>35</v>
      </c>
      <c r="P20" s="3">
        <v>35</v>
      </c>
      <c r="Q20" s="14"/>
      <c r="R20" s="20">
        <v>50</v>
      </c>
      <c r="S20" s="3" t="s">
        <v>36</v>
      </c>
      <c r="T20" s="2" t="s">
        <v>78</v>
      </c>
      <c r="U20" s="4"/>
      <c r="V20" s="4"/>
    </row>
    <row r="21" spans="1:22" s="11" customFormat="1" ht="21" customHeight="1">
      <c r="A21" s="5"/>
      <c r="B21" s="4"/>
      <c r="C21" s="4" t="s">
        <v>68</v>
      </c>
      <c r="D21" s="4"/>
      <c r="E21" s="4"/>
      <c r="F21" s="4"/>
      <c r="G21" s="4"/>
      <c r="H21" s="4">
        <v>5.16</v>
      </c>
      <c r="I21" s="4"/>
      <c r="J21" s="4"/>
      <c r="K21" s="4">
        <v>5.16</v>
      </c>
      <c r="L21" s="2"/>
      <c r="M21" s="2"/>
      <c r="N21" s="4">
        <f t="shared" si="0"/>
        <v>206.5</v>
      </c>
      <c r="O21" s="4">
        <v>180.7</v>
      </c>
      <c r="P21" s="26">
        <f>SUM(P22:P25)</f>
        <v>180.7</v>
      </c>
      <c r="Q21" s="3"/>
      <c r="R21" s="26">
        <f>SUM(R22:R25)</f>
        <v>25.800000000000004</v>
      </c>
      <c r="S21" s="3"/>
      <c r="T21" s="4"/>
      <c r="U21" s="4"/>
      <c r="V21" s="14"/>
    </row>
    <row r="22" spans="1:22" ht="21" customHeight="1">
      <c r="A22" s="14">
        <v>11</v>
      </c>
      <c r="B22" s="1" t="s">
        <v>64</v>
      </c>
      <c r="C22" s="2" t="s">
        <v>65</v>
      </c>
      <c r="D22" s="1" t="s">
        <v>109</v>
      </c>
      <c r="E22" s="14" t="s">
        <v>672</v>
      </c>
      <c r="F22" s="1" t="s">
        <v>754</v>
      </c>
      <c r="G22" s="1" t="s">
        <v>30</v>
      </c>
      <c r="H22" s="14">
        <v>0.3</v>
      </c>
      <c r="I22" s="14"/>
      <c r="J22" s="14"/>
      <c r="K22" s="14">
        <v>0.3</v>
      </c>
      <c r="L22" s="2">
        <v>2017</v>
      </c>
      <c r="M22" s="2">
        <v>2017</v>
      </c>
      <c r="N22" s="2">
        <f t="shared" si="0"/>
        <v>12</v>
      </c>
      <c r="O22" s="14">
        <v>10.5</v>
      </c>
      <c r="P22" s="3">
        <v>10.5</v>
      </c>
      <c r="Q22" s="14"/>
      <c r="R22" s="14">
        <v>1.5</v>
      </c>
      <c r="S22" s="14" t="s">
        <v>36</v>
      </c>
      <c r="T22" s="1" t="s">
        <v>110</v>
      </c>
      <c r="U22" s="14" t="s">
        <v>34</v>
      </c>
      <c r="V22" s="31"/>
    </row>
    <row r="23" spans="1:22" ht="21" customHeight="1">
      <c r="A23" s="14">
        <v>12</v>
      </c>
      <c r="B23" s="1" t="s">
        <v>64</v>
      </c>
      <c r="C23" s="2" t="s">
        <v>65</v>
      </c>
      <c r="D23" s="2" t="s">
        <v>103</v>
      </c>
      <c r="E23" s="14" t="s">
        <v>758</v>
      </c>
      <c r="F23" s="1" t="s">
        <v>755</v>
      </c>
      <c r="G23" s="1" t="s">
        <v>30</v>
      </c>
      <c r="H23" s="14">
        <v>1.09</v>
      </c>
      <c r="I23" s="14"/>
      <c r="J23" s="14"/>
      <c r="K23" s="14">
        <v>1.09</v>
      </c>
      <c r="L23" s="2">
        <v>2017</v>
      </c>
      <c r="M23" s="2">
        <v>2017</v>
      </c>
      <c r="N23" s="2">
        <f t="shared" si="0"/>
        <v>43.7</v>
      </c>
      <c r="O23" s="14">
        <v>38.2</v>
      </c>
      <c r="P23" s="3">
        <v>38.2</v>
      </c>
      <c r="Q23" s="14"/>
      <c r="R23" s="14">
        <v>5.5</v>
      </c>
      <c r="S23" s="14" t="s">
        <v>36</v>
      </c>
      <c r="T23" s="1" t="s">
        <v>104</v>
      </c>
      <c r="U23" s="14" t="s">
        <v>34</v>
      </c>
      <c r="V23" s="1"/>
    </row>
    <row r="24" spans="1:22" s="17" customFormat="1" ht="21" customHeight="1">
      <c r="A24" s="14">
        <v>13</v>
      </c>
      <c r="B24" s="1" t="s">
        <v>64</v>
      </c>
      <c r="C24" s="2" t="s">
        <v>65</v>
      </c>
      <c r="D24" s="2" t="s">
        <v>103</v>
      </c>
      <c r="E24" s="14" t="s">
        <v>759</v>
      </c>
      <c r="F24" s="1" t="s">
        <v>756</v>
      </c>
      <c r="G24" s="1" t="s">
        <v>30</v>
      </c>
      <c r="H24" s="14">
        <v>1.39</v>
      </c>
      <c r="I24" s="14"/>
      <c r="J24" s="14"/>
      <c r="K24" s="14">
        <v>1.39</v>
      </c>
      <c r="L24" s="2">
        <v>2017</v>
      </c>
      <c r="M24" s="2">
        <v>2017</v>
      </c>
      <c r="N24" s="2">
        <f t="shared" si="0"/>
        <v>55.6</v>
      </c>
      <c r="O24" s="14">
        <v>48.7</v>
      </c>
      <c r="P24" s="3">
        <v>48.7</v>
      </c>
      <c r="Q24" s="14"/>
      <c r="R24" s="14">
        <v>6.899999999999999</v>
      </c>
      <c r="S24" s="14" t="s">
        <v>36</v>
      </c>
      <c r="T24" s="1" t="s">
        <v>105</v>
      </c>
      <c r="U24" s="14" t="s">
        <v>34</v>
      </c>
      <c r="V24" s="1"/>
    </row>
    <row r="25" spans="1:22" s="17" customFormat="1" ht="21" customHeight="1">
      <c r="A25" s="14">
        <v>14</v>
      </c>
      <c r="B25" s="15" t="s">
        <v>64</v>
      </c>
      <c r="C25" s="2" t="s">
        <v>65</v>
      </c>
      <c r="D25" s="2" t="s">
        <v>66</v>
      </c>
      <c r="E25" s="14" t="s">
        <v>760</v>
      </c>
      <c r="F25" s="1" t="s">
        <v>757</v>
      </c>
      <c r="G25" s="1" t="s">
        <v>30</v>
      </c>
      <c r="H25" s="14">
        <v>2.38</v>
      </c>
      <c r="I25" s="14"/>
      <c r="J25" s="14"/>
      <c r="K25" s="14">
        <v>2.38</v>
      </c>
      <c r="L25" s="2">
        <v>2017</v>
      </c>
      <c r="M25" s="2">
        <v>2017</v>
      </c>
      <c r="N25" s="2">
        <f t="shared" si="0"/>
        <v>95.2</v>
      </c>
      <c r="O25" s="14">
        <v>83.3</v>
      </c>
      <c r="P25" s="3">
        <v>83.3</v>
      </c>
      <c r="Q25" s="14"/>
      <c r="R25" s="14">
        <v>11.900000000000006</v>
      </c>
      <c r="S25" s="3" t="s">
        <v>36</v>
      </c>
      <c r="T25" s="1" t="s">
        <v>67</v>
      </c>
      <c r="U25" s="14" t="s">
        <v>34</v>
      </c>
      <c r="V25" s="14"/>
    </row>
    <row r="26" spans="1:22" s="17" customFormat="1" ht="21" customHeight="1" hidden="1">
      <c r="A26" s="5"/>
      <c r="B26" s="4"/>
      <c r="C26" s="4" t="s">
        <v>100</v>
      </c>
      <c r="D26" s="4"/>
      <c r="E26" s="4"/>
      <c r="F26" s="4"/>
      <c r="G26" s="4"/>
      <c r="H26" s="4">
        <v>10.02</v>
      </c>
      <c r="I26" s="4"/>
      <c r="J26" s="4"/>
      <c r="K26" s="4">
        <v>10.02</v>
      </c>
      <c r="L26" s="2"/>
      <c r="M26" s="2"/>
      <c r="N26" s="4">
        <f t="shared" si="0"/>
        <v>481</v>
      </c>
      <c r="O26" s="4">
        <v>350.8</v>
      </c>
      <c r="P26" s="26">
        <f>SUM(P27:P35)</f>
        <v>350.8</v>
      </c>
      <c r="Q26" s="3"/>
      <c r="R26" s="26">
        <f>SUM(R27:R35)</f>
        <v>130.2</v>
      </c>
      <c r="S26" s="3"/>
      <c r="T26" s="4"/>
      <c r="U26" s="4"/>
      <c r="V26" s="14"/>
    </row>
    <row r="27" spans="1:22" s="17" customFormat="1" ht="21" customHeight="1" hidden="1">
      <c r="A27" s="14">
        <v>15</v>
      </c>
      <c r="B27" s="14" t="s">
        <v>63</v>
      </c>
      <c r="C27" s="14" t="s">
        <v>100</v>
      </c>
      <c r="D27" s="14" t="s">
        <v>111</v>
      </c>
      <c r="E27" s="14" t="s">
        <v>613</v>
      </c>
      <c r="F27" s="16" t="s">
        <v>71</v>
      </c>
      <c r="G27" s="14" t="s">
        <v>61</v>
      </c>
      <c r="H27" s="16">
        <v>0.65</v>
      </c>
      <c r="I27" s="14"/>
      <c r="J27" s="14"/>
      <c r="K27" s="16">
        <v>0.65</v>
      </c>
      <c r="L27" s="2">
        <v>2017</v>
      </c>
      <c r="M27" s="2">
        <v>2017</v>
      </c>
      <c r="N27" s="2">
        <f t="shared" si="0"/>
        <v>31.25</v>
      </c>
      <c r="O27" s="14">
        <v>22.8</v>
      </c>
      <c r="P27" s="3">
        <v>22.8</v>
      </c>
      <c r="Q27" s="14"/>
      <c r="R27" s="14">
        <v>8.45</v>
      </c>
      <c r="S27" s="3" t="s">
        <v>36</v>
      </c>
      <c r="T27" s="14" t="s">
        <v>112</v>
      </c>
      <c r="U27" s="14" t="s">
        <v>34</v>
      </c>
      <c r="V27" s="14"/>
    </row>
    <row r="28" spans="1:22" s="29" customFormat="1" ht="21" customHeight="1" hidden="1">
      <c r="A28" s="14">
        <v>16</v>
      </c>
      <c r="B28" s="14" t="s">
        <v>63</v>
      </c>
      <c r="C28" s="14" t="s">
        <v>100</v>
      </c>
      <c r="D28" s="14" t="s">
        <v>111</v>
      </c>
      <c r="E28" s="14" t="s">
        <v>614</v>
      </c>
      <c r="F28" s="16" t="s">
        <v>72</v>
      </c>
      <c r="G28" s="14" t="s">
        <v>61</v>
      </c>
      <c r="H28" s="16">
        <v>1.2</v>
      </c>
      <c r="I28" s="14"/>
      <c r="J28" s="14"/>
      <c r="K28" s="16">
        <v>1.2</v>
      </c>
      <c r="L28" s="2">
        <v>2017</v>
      </c>
      <c r="M28" s="2">
        <v>2017</v>
      </c>
      <c r="N28" s="2">
        <f t="shared" si="0"/>
        <v>57.6</v>
      </c>
      <c r="O28" s="14">
        <v>42</v>
      </c>
      <c r="P28" s="3">
        <v>42</v>
      </c>
      <c r="Q28" s="14"/>
      <c r="R28" s="14">
        <v>15.6</v>
      </c>
      <c r="S28" s="3" t="s">
        <v>36</v>
      </c>
      <c r="T28" s="14" t="s">
        <v>113</v>
      </c>
      <c r="U28" s="14" t="s">
        <v>34</v>
      </c>
      <c r="V28" s="14"/>
    </row>
    <row r="29" spans="1:22" s="17" customFormat="1" ht="21" customHeight="1" hidden="1">
      <c r="A29" s="14">
        <v>17</v>
      </c>
      <c r="B29" s="14" t="s">
        <v>63</v>
      </c>
      <c r="C29" s="14" t="s">
        <v>100</v>
      </c>
      <c r="D29" s="14" t="s">
        <v>111</v>
      </c>
      <c r="E29" s="14" t="s">
        <v>615</v>
      </c>
      <c r="F29" s="16" t="s">
        <v>114</v>
      </c>
      <c r="G29" s="14" t="s">
        <v>61</v>
      </c>
      <c r="H29" s="16">
        <v>0.8</v>
      </c>
      <c r="I29" s="14"/>
      <c r="J29" s="14"/>
      <c r="K29" s="16">
        <v>0.8</v>
      </c>
      <c r="L29" s="2">
        <v>2017</v>
      </c>
      <c r="M29" s="2">
        <v>2017</v>
      </c>
      <c r="N29" s="2">
        <f t="shared" si="0"/>
        <v>38.4</v>
      </c>
      <c r="O29" s="14">
        <v>28</v>
      </c>
      <c r="P29" s="3">
        <v>28</v>
      </c>
      <c r="Q29" s="14"/>
      <c r="R29" s="14">
        <v>10.4</v>
      </c>
      <c r="S29" s="3" t="s">
        <v>36</v>
      </c>
      <c r="T29" s="14" t="s">
        <v>115</v>
      </c>
      <c r="U29" s="14" t="s">
        <v>34</v>
      </c>
      <c r="V29" s="30"/>
    </row>
    <row r="30" spans="1:22" s="23" customFormat="1" ht="21" customHeight="1" hidden="1">
      <c r="A30" s="14">
        <v>18</v>
      </c>
      <c r="B30" s="14" t="s">
        <v>63</v>
      </c>
      <c r="C30" s="14" t="s">
        <v>100</v>
      </c>
      <c r="D30" s="14" t="s">
        <v>111</v>
      </c>
      <c r="E30" s="14" t="s">
        <v>616</v>
      </c>
      <c r="F30" s="16" t="s">
        <v>73</v>
      </c>
      <c r="G30" s="14" t="s">
        <v>61</v>
      </c>
      <c r="H30" s="16">
        <v>1</v>
      </c>
      <c r="I30" s="14"/>
      <c r="J30" s="14"/>
      <c r="K30" s="16">
        <v>1</v>
      </c>
      <c r="L30" s="2">
        <v>2017</v>
      </c>
      <c r="M30" s="2">
        <v>2017</v>
      </c>
      <c r="N30" s="2">
        <f t="shared" si="0"/>
        <v>48</v>
      </c>
      <c r="O30" s="14">
        <v>35</v>
      </c>
      <c r="P30" s="3">
        <f>K30*35</f>
        <v>35</v>
      </c>
      <c r="Q30" s="14"/>
      <c r="R30" s="14">
        <v>13</v>
      </c>
      <c r="S30" s="3" t="s">
        <v>36</v>
      </c>
      <c r="T30" s="14" t="s">
        <v>116</v>
      </c>
      <c r="U30" s="14" t="s">
        <v>34</v>
      </c>
      <c r="V30" s="14"/>
    </row>
    <row r="31" spans="1:22" ht="21" customHeight="1" hidden="1">
      <c r="A31" s="14">
        <v>19</v>
      </c>
      <c r="B31" s="14" t="s">
        <v>63</v>
      </c>
      <c r="C31" s="14" t="s">
        <v>100</v>
      </c>
      <c r="D31" s="14" t="s">
        <v>117</v>
      </c>
      <c r="E31" s="14" t="s">
        <v>627</v>
      </c>
      <c r="F31" s="16" t="s">
        <v>74</v>
      </c>
      <c r="G31" s="14" t="s">
        <v>61</v>
      </c>
      <c r="H31" s="16">
        <v>2.22</v>
      </c>
      <c r="I31" s="14"/>
      <c r="J31" s="14"/>
      <c r="K31" s="16">
        <v>2.22</v>
      </c>
      <c r="L31" s="2">
        <v>2017</v>
      </c>
      <c r="M31" s="2">
        <v>2017</v>
      </c>
      <c r="N31" s="2">
        <f t="shared" si="0"/>
        <v>106.5</v>
      </c>
      <c r="O31" s="14">
        <v>77.7</v>
      </c>
      <c r="P31" s="3">
        <v>77.7</v>
      </c>
      <c r="Q31" s="14"/>
      <c r="R31" s="14">
        <v>28.8</v>
      </c>
      <c r="S31" s="3" t="s">
        <v>36</v>
      </c>
      <c r="T31" s="14" t="s">
        <v>118</v>
      </c>
      <c r="U31" s="14" t="s">
        <v>34</v>
      </c>
      <c r="V31" s="14"/>
    </row>
    <row r="32" spans="1:22" ht="21" customHeight="1" hidden="1">
      <c r="A32" s="14">
        <v>20</v>
      </c>
      <c r="B32" s="14" t="s">
        <v>63</v>
      </c>
      <c r="C32" s="14" t="s">
        <v>100</v>
      </c>
      <c r="D32" s="14" t="s">
        <v>102</v>
      </c>
      <c r="E32" s="14" t="s">
        <v>617</v>
      </c>
      <c r="F32" s="16" t="s">
        <v>75</v>
      </c>
      <c r="G32" s="14" t="s">
        <v>61</v>
      </c>
      <c r="H32" s="16">
        <v>0.75</v>
      </c>
      <c r="I32" s="14"/>
      <c r="J32" s="14"/>
      <c r="K32" s="16">
        <v>0.75</v>
      </c>
      <c r="L32" s="2">
        <v>2017</v>
      </c>
      <c r="M32" s="2">
        <v>2017</v>
      </c>
      <c r="N32" s="2">
        <f t="shared" si="0"/>
        <v>36.05</v>
      </c>
      <c r="O32" s="14">
        <v>26.3</v>
      </c>
      <c r="P32" s="3">
        <v>26.3</v>
      </c>
      <c r="Q32" s="14"/>
      <c r="R32" s="14">
        <v>9.75</v>
      </c>
      <c r="S32" s="3" t="s">
        <v>36</v>
      </c>
      <c r="T32" s="14" t="s">
        <v>119</v>
      </c>
      <c r="U32" s="14" t="s">
        <v>34</v>
      </c>
      <c r="V32" s="14"/>
    </row>
    <row r="33" spans="1:22" s="24" customFormat="1" ht="21" customHeight="1" hidden="1">
      <c r="A33" s="14">
        <v>21</v>
      </c>
      <c r="B33" s="27" t="s">
        <v>28</v>
      </c>
      <c r="C33" s="27" t="s">
        <v>126</v>
      </c>
      <c r="D33" s="27" t="s">
        <v>127</v>
      </c>
      <c r="E33" s="27" t="s">
        <v>618</v>
      </c>
      <c r="F33" s="27" t="s">
        <v>128</v>
      </c>
      <c r="G33" s="27" t="s">
        <v>30</v>
      </c>
      <c r="H33" s="27">
        <v>0.5</v>
      </c>
      <c r="I33" s="27"/>
      <c r="J33" s="27"/>
      <c r="K33" s="27">
        <v>0.5</v>
      </c>
      <c r="L33" s="3">
        <v>2017</v>
      </c>
      <c r="M33" s="3">
        <v>2017</v>
      </c>
      <c r="N33" s="32">
        <f>O33+R33</f>
        <v>24</v>
      </c>
      <c r="O33" s="32">
        <v>17.5</v>
      </c>
      <c r="P33" s="32">
        <v>17.5</v>
      </c>
      <c r="Q33" s="14"/>
      <c r="R33" s="33">
        <v>6.5</v>
      </c>
      <c r="S33" s="27" t="s">
        <v>79</v>
      </c>
      <c r="T33" s="27" t="s">
        <v>129</v>
      </c>
      <c r="U33" s="27" t="s">
        <v>35</v>
      </c>
      <c r="V33" s="27"/>
    </row>
    <row r="34" spans="1:22" s="35" customFormat="1" ht="21" customHeight="1" hidden="1">
      <c r="A34" s="14">
        <v>22</v>
      </c>
      <c r="B34" s="14" t="s">
        <v>63</v>
      </c>
      <c r="C34" s="14" t="s">
        <v>100</v>
      </c>
      <c r="D34" s="14" t="s">
        <v>130</v>
      </c>
      <c r="E34" s="14" t="s">
        <v>619</v>
      </c>
      <c r="F34" s="16" t="s">
        <v>131</v>
      </c>
      <c r="G34" s="14" t="s">
        <v>61</v>
      </c>
      <c r="H34" s="16">
        <v>0.5</v>
      </c>
      <c r="I34" s="14"/>
      <c r="J34" s="14"/>
      <c r="K34" s="16">
        <v>0.5</v>
      </c>
      <c r="L34" s="3">
        <v>2017</v>
      </c>
      <c r="M34" s="3">
        <v>2017</v>
      </c>
      <c r="N34" s="32">
        <f>O34+R34</f>
        <v>24</v>
      </c>
      <c r="O34" s="32">
        <v>17.5</v>
      </c>
      <c r="P34" s="32">
        <v>17.5</v>
      </c>
      <c r="Q34" s="14"/>
      <c r="R34" s="34">
        <v>6.5</v>
      </c>
      <c r="S34" s="14" t="s">
        <v>36</v>
      </c>
      <c r="T34" s="14" t="s">
        <v>132</v>
      </c>
      <c r="U34" s="14" t="s">
        <v>34</v>
      </c>
      <c r="V34" s="14"/>
    </row>
    <row r="35" spans="1:22" ht="21" customHeight="1" hidden="1">
      <c r="A35" s="14">
        <v>23</v>
      </c>
      <c r="B35" s="14" t="s">
        <v>63</v>
      </c>
      <c r="C35" s="14" t="s">
        <v>100</v>
      </c>
      <c r="D35" s="14" t="s">
        <v>101</v>
      </c>
      <c r="E35" s="14" t="s">
        <v>620</v>
      </c>
      <c r="F35" s="16" t="s">
        <v>76</v>
      </c>
      <c r="G35" s="14" t="s">
        <v>61</v>
      </c>
      <c r="H35" s="16">
        <v>2.4</v>
      </c>
      <c r="I35" s="14"/>
      <c r="J35" s="14"/>
      <c r="K35" s="16">
        <v>2.4</v>
      </c>
      <c r="L35" s="2">
        <v>2017</v>
      </c>
      <c r="M35" s="2">
        <v>2017</v>
      </c>
      <c r="N35" s="2">
        <f t="shared" si="0"/>
        <v>115.2</v>
      </c>
      <c r="O35" s="14">
        <v>84</v>
      </c>
      <c r="P35" s="3">
        <v>84</v>
      </c>
      <c r="Q35" s="14"/>
      <c r="R35" s="14">
        <v>31.2</v>
      </c>
      <c r="S35" s="3" t="s">
        <v>36</v>
      </c>
      <c r="T35" s="14" t="s">
        <v>120</v>
      </c>
      <c r="U35" s="14" t="s">
        <v>34</v>
      </c>
      <c r="V35" s="14"/>
    </row>
    <row r="36" spans="1:22" ht="21" customHeight="1" hidden="1">
      <c r="A36" s="12"/>
      <c r="B36" s="12"/>
      <c r="C36" s="12" t="s">
        <v>121</v>
      </c>
      <c r="D36" s="12"/>
      <c r="E36" s="12"/>
      <c r="F36" s="25"/>
      <c r="G36" s="12"/>
      <c r="H36" s="25">
        <v>6.5</v>
      </c>
      <c r="I36" s="25"/>
      <c r="J36" s="25"/>
      <c r="K36" s="25">
        <v>6.5</v>
      </c>
      <c r="L36" s="2"/>
      <c r="M36" s="2"/>
      <c r="N36" s="4">
        <f t="shared" si="0"/>
        <v>325</v>
      </c>
      <c r="O36" s="25">
        <v>227.5</v>
      </c>
      <c r="P36" s="26">
        <v>227.5</v>
      </c>
      <c r="Q36" s="25"/>
      <c r="R36" s="25">
        <v>97.5</v>
      </c>
      <c r="S36" s="26"/>
      <c r="T36" s="12"/>
      <c r="U36" s="12"/>
      <c r="V36" s="28"/>
    </row>
    <row r="37" spans="1:22" s="24" customFormat="1" ht="21" customHeight="1" hidden="1">
      <c r="A37" s="14">
        <v>24</v>
      </c>
      <c r="B37" s="14" t="s">
        <v>63</v>
      </c>
      <c r="C37" s="14" t="s">
        <v>121</v>
      </c>
      <c r="D37" s="14" t="s">
        <v>122</v>
      </c>
      <c r="E37" s="14" t="s">
        <v>701</v>
      </c>
      <c r="F37" s="14" t="s">
        <v>123</v>
      </c>
      <c r="G37" s="6" t="s">
        <v>30</v>
      </c>
      <c r="H37" s="14">
        <v>6.5</v>
      </c>
      <c r="I37" s="14"/>
      <c r="J37" s="14"/>
      <c r="K37" s="14">
        <v>6.5</v>
      </c>
      <c r="L37" s="2">
        <v>2017</v>
      </c>
      <c r="M37" s="2">
        <v>2017</v>
      </c>
      <c r="N37" s="2">
        <f t="shared" si="0"/>
        <v>325</v>
      </c>
      <c r="O37" s="14">
        <v>227.5</v>
      </c>
      <c r="P37" s="3">
        <v>227.5</v>
      </c>
      <c r="Q37" s="14"/>
      <c r="R37" s="14">
        <v>97.5</v>
      </c>
      <c r="S37" s="14" t="s">
        <v>36</v>
      </c>
      <c r="T37" s="1" t="s">
        <v>124</v>
      </c>
      <c r="U37" s="14" t="s">
        <v>34</v>
      </c>
      <c r="V37" s="27"/>
    </row>
    <row r="38" spans="1:22" ht="21" customHeight="1" hidden="1">
      <c r="A38" s="28"/>
      <c r="B38" s="28"/>
      <c r="C38" s="28" t="s">
        <v>29</v>
      </c>
      <c r="D38" s="28"/>
      <c r="E38" s="28"/>
      <c r="F38" s="28"/>
      <c r="G38" s="28"/>
      <c r="H38" s="28">
        <v>2.65</v>
      </c>
      <c r="I38" s="28"/>
      <c r="J38" s="28"/>
      <c r="K38" s="28">
        <v>2.65</v>
      </c>
      <c r="L38" s="2"/>
      <c r="M38" s="2"/>
      <c r="N38" s="4">
        <f t="shared" si="0"/>
        <v>163.6</v>
      </c>
      <c r="O38" s="28">
        <v>92.8</v>
      </c>
      <c r="P38" s="26">
        <f>SUM(P39:P40)</f>
        <v>92.8</v>
      </c>
      <c r="Q38" s="3"/>
      <c r="R38" s="26">
        <f>SUM(R39:R40)</f>
        <v>70.8</v>
      </c>
      <c r="S38" s="28"/>
      <c r="T38" s="28"/>
      <c r="U38" s="28"/>
      <c r="V38" s="27"/>
    </row>
    <row r="39" spans="1:22" s="24" customFormat="1" ht="21" customHeight="1" hidden="1">
      <c r="A39" s="27">
        <v>25</v>
      </c>
      <c r="B39" s="27" t="s">
        <v>28</v>
      </c>
      <c r="C39" s="27" t="s">
        <v>29</v>
      </c>
      <c r="D39" s="27" t="s">
        <v>80</v>
      </c>
      <c r="E39" s="27" t="s">
        <v>726</v>
      </c>
      <c r="F39" s="27" t="s">
        <v>81</v>
      </c>
      <c r="G39" s="27" t="s">
        <v>30</v>
      </c>
      <c r="H39" s="27">
        <v>1.15</v>
      </c>
      <c r="I39" s="27"/>
      <c r="J39" s="27"/>
      <c r="K39" s="27">
        <v>1.15</v>
      </c>
      <c r="L39" s="2">
        <v>2017</v>
      </c>
      <c r="M39" s="2">
        <v>2017</v>
      </c>
      <c r="N39" s="2">
        <f t="shared" si="0"/>
        <v>68.6</v>
      </c>
      <c r="O39" s="27">
        <v>40.3</v>
      </c>
      <c r="P39" s="3">
        <v>40.3</v>
      </c>
      <c r="Q39" s="27"/>
      <c r="R39" s="27">
        <v>28.3</v>
      </c>
      <c r="S39" s="27" t="s">
        <v>79</v>
      </c>
      <c r="T39" s="27" t="s">
        <v>82</v>
      </c>
      <c r="U39" s="27" t="s">
        <v>35</v>
      </c>
      <c r="V39" s="27"/>
    </row>
    <row r="40" spans="1:22" ht="21" customHeight="1" hidden="1">
      <c r="A40" s="27">
        <v>26</v>
      </c>
      <c r="B40" s="27" t="s">
        <v>28</v>
      </c>
      <c r="C40" s="27" t="s">
        <v>29</v>
      </c>
      <c r="D40" s="27" t="s">
        <v>83</v>
      </c>
      <c r="E40" s="27" t="s">
        <v>727</v>
      </c>
      <c r="F40" s="27" t="s">
        <v>84</v>
      </c>
      <c r="G40" s="27" t="s">
        <v>30</v>
      </c>
      <c r="H40" s="27">
        <v>1.5</v>
      </c>
      <c r="I40" s="27"/>
      <c r="J40" s="27"/>
      <c r="K40" s="27">
        <v>1.5</v>
      </c>
      <c r="L40" s="2">
        <v>2017</v>
      </c>
      <c r="M40" s="2">
        <v>2017</v>
      </c>
      <c r="N40" s="2">
        <f t="shared" si="0"/>
        <v>95</v>
      </c>
      <c r="O40" s="27">
        <v>52.5</v>
      </c>
      <c r="P40" s="3">
        <v>52.5</v>
      </c>
      <c r="Q40" s="27"/>
      <c r="R40" s="27">
        <v>42.5</v>
      </c>
      <c r="S40" s="27" t="s">
        <v>79</v>
      </c>
      <c r="T40" s="27" t="s">
        <v>85</v>
      </c>
      <c r="U40" s="27" t="s">
        <v>35</v>
      </c>
      <c r="V40" s="27"/>
    </row>
    <row r="41" spans="1:22" ht="21" customHeight="1" hidden="1">
      <c r="A41" s="28"/>
      <c r="B41" s="28"/>
      <c r="C41" s="28" t="s">
        <v>69</v>
      </c>
      <c r="D41" s="28"/>
      <c r="E41" s="28"/>
      <c r="F41" s="28"/>
      <c r="G41" s="28"/>
      <c r="H41" s="28">
        <v>3.5</v>
      </c>
      <c r="I41" s="28"/>
      <c r="J41" s="28"/>
      <c r="K41" s="28">
        <v>3.5</v>
      </c>
      <c r="L41" s="2"/>
      <c r="M41" s="2"/>
      <c r="N41" s="4">
        <f t="shared" si="0"/>
        <v>390</v>
      </c>
      <c r="O41" s="28">
        <v>122.5</v>
      </c>
      <c r="P41" s="26">
        <f>SUM(P42:P43)</f>
        <v>122.5</v>
      </c>
      <c r="Q41" s="3"/>
      <c r="R41" s="26">
        <f>SUM(R42:R43)</f>
        <v>267.5</v>
      </c>
      <c r="S41" s="28"/>
      <c r="T41" s="28"/>
      <c r="U41" s="28"/>
      <c r="V41" s="27"/>
    </row>
    <row r="42" spans="1:22" ht="21" customHeight="1" hidden="1">
      <c r="A42" s="27">
        <v>27</v>
      </c>
      <c r="B42" s="27" t="s">
        <v>28</v>
      </c>
      <c r="C42" s="27" t="s">
        <v>86</v>
      </c>
      <c r="D42" s="27" t="s">
        <v>87</v>
      </c>
      <c r="E42" s="27" t="s">
        <v>673</v>
      </c>
      <c r="F42" s="27" t="s">
        <v>88</v>
      </c>
      <c r="G42" s="27" t="s">
        <v>30</v>
      </c>
      <c r="H42" s="27">
        <v>3</v>
      </c>
      <c r="I42" s="27"/>
      <c r="J42" s="27"/>
      <c r="K42" s="27">
        <v>3</v>
      </c>
      <c r="L42" s="2">
        <v>2017</v>
      </c>
      <c r="M42" s="2">
        <v>2017</v>
      </c>
      <c r="N42" s="2">
        <f t="shared" si="0"/>
        <v>360</v>
      </c>
      <c r="O42" s="27">
        <v>105</v>
      </c>
      <c r="P42" s="3">
        <v>105</v>
      </c>
      <c r="Q42" s="27"/>
      <c r="R42" s="27">
        <v>255</v>
      </c>
      <c r="S42" s="27" t="s">
        <v>79</v>
      </c>
      <c r="T42" s="27" t="s">
        <v>89</v>
      </c>
      <c r="U42" s="27" t="s">
        <v>35</v>
      </c>
      <c r="V42" s="27"/>
    </row>
    <row r="43" spans="1:22" ht="21" customHeight="1" hidden="1">
      <c r="A43" s="27">
        <v>28</v>
      </c>
      <c r="B43" s="27" t="s">
        <v>28</v>
      </c>
      <c r="C43" s="27" t="s">
        <v>86</v>
      </c>
      <c r="D43" s="27" t="s">
        <v>90</v>
      </c>
      <c r="E43" s="27" t="s">
        <v>674</v>
      </c>
      <c r="F43" s="27" t="s">
        <v>91</v>
      </c>
      <c r="G43" s="27" t="s">
        <v>30</v>
      </c>
      <c r="H43" s="27">
        <v>0.5</v>
      </c>
      <c r="I43" s="27"/>
      <c r="J43" s="27"/>
      <c r="K43" s="27">
        <v>0.5</v>
      </c>
      <c r="L43" s="2">
        <v>2017</v>
      </c>
      <c r="M43" s="2">
        <v>2017</v>
      </c>
      <c r="N43" s="2">
        <f t="shared" si="0"/>
        <v>30</v>
      </c>
      <c r="O43" s="27">
        <v>17.5</v>
      </c>
      <c r="P43" s="3">
        <v>17.5</v>
      </c>
      <c r="Q43" s="27"/>
      <c r="R43" s="27">
        <v>12.5</v>
      </c>
      <c r="S43" s="27" t="s">
        <v>79</v>
      </c>
      <c r="T43" s="27" t="s">
        <v>92</v>
      </c>
      <c r="U43" s="27" t="s">
        <v>35</v>
      </c>
      <c r="V43" s="27"/>
    </row>
    <row r="44" spans="1:22" ht="21" customHeight="1" hidden="1">
      <c r="A44" s="28"/>
      <c r="B44" s="28"/>
      <c r="C44" s="28" t="s">
        <v>62</v>
      </c>
      <c r="D44" s="28"/>
      <c r="E44" s="28"/>
      <c r="F44" s="28"/>
      <c r="G44" s="28"/>
      <c r="H44" s="28">
        <v>2.6</v>
      </c>
      <c r="I44" s="28"/>
      <c r="J44" s="28"/>
      <c r="K44" s="28">
        <v>2.6</v>
      </c>
      <c r="L44" s="2"/>
      <c r="M44" s="2"/>
      <c r="N44" s="4">
        <f t="shared" si="0"/>
        <v>137.8</v>
      </c>
      <c r="O44" s="28">
        <v>91</v>
      </c>
      <c r="P44" s="26">
        <f>SUM(P45:P46)</f>
        <v>91</v>
      </c>
      <c r="Q44" s="3"/>
      <c r="R44" s="26">
        <f>SUM(R45:R46)</f>
        <v>46.800000000000004</v>
      </c>
      <c r="S44" s="28"/>
      <c r="T44" s="28"/>
      <c r="U44" s="28"/>
      <c r="V44" s="27"/>
    </row>
    <row r="45" spans="1:22" ht="21" customHeight="1" hidden="1">
      <c r="A45" s="27">
        <v>29</v>
      </c>
      <c r="B45" s="27" t="s">
        <v>28</v>
      </c>
      <c r="C45" s="27" t="s">
        <v>93</v>
      </c>
      <c r="D45" s="27" t="s">
        <v>94</v>
      </c>
      <c r="E45" s="27" t="s">
        <v>695</v>
      </c>
      <c r="F45" s="27" t="s">
        <v>95</v>
      </c>
      <c r="G45" s="27" t="s">
        <v>30</v>
      </c>
      <c r="H45" s="27">
        <v>2.2</v>
      </c>
      <c r="I45" s="27"/>
      <c r="J45" s="27"/>
      <c r="K45" s="27">
        <v>2.2</v>
      </c>
      <c r="L45" s="2">
        <v>2017</v>
      </c>
      <c r="M45" s="2">
        <v>2017</v>
      </c>
      <c r="N45" s="2">
        <f t="shared" si="0"/>
        <v>116.6</v>
      </c>
      <c r="O45" s="27">
        <v>77</v>
      </c>
      <c r="P45" s="3">
        <v>77</v>
      </c>
      <c r="Q45" s="27"/>
      <c r="R45" s="27">
        <v>39.6</v>
      </c>
      <c r="S45" s="27" t="s">
        <v>79</v>
      </c>
      <c r="T45" s="27" t="s">
        <v>96</v>
      </c>
      <c r="U45" s="27" t="s">
        <v>35</v>
      </c>
      <c r="V45" s="31"/>
    </row>
    <row r="46" spans="1:22" ht="14.25" customHeight="1" hidden="1">
      <c r="A46" s="27">
        <v>30</v>
      </c>
      <c r="B46" s="27" t="s">
        <v>28</v>
      </c>
      <c r="C46" s="27" t="s">
        <v>93</v>
      </c>
      <c r="D46" s="27" t="s">
        <v>97</v>
      </c>
      <c r="E46" s="27" t="s">
        <v>696</v>
      </c>
      <c r="F46" s="27" t="s">
        <v>98</v>
      </c>
      <c r="G46" s="27" t="s">
        <v>30</v>
      </c>
      <c r="H46" s="27">
        <v>0.4</v>
      </c>
      <c r="I46" s="27"/>
      <c r="J46" s="27"/>
      <c r="K46" s="27">
        <v>0.4</v>
      </c>
      <c r="L46" s="2">
        <v>2017</v>
      </c>
      <c r="M46" s="2">
        <v>2017</v>
      </c>
      <c r="N46" s="2">
        <f t="shared" si="0"/>
        <v>21.2</v>
      </c>
      <c r="O46" s="27">
        <v>14</v>
      </c>
      <c r="P46" s="3">
        <v>14</v>
      </c>
      <c r="Q46" s="27"/>
      <c r="R46" s="27">
        <v>7.2</v>
      </c>
      <c r="S46" s="27" t="s">
        <v>79</v>
      </c>
      <c r="T46" s="27" t="s">
        <v>99</v>
      </c>
      <c r="U46" s="27" t="s">
        <v>35</v>
      </c>
      <c r="V46" s="31"/>
    </row>
    <row r="47" ht="14.25" customHeight="1">
      <c r="N47" s="23"/>
    </row>
    <row r="48" ht="14.25" customHeight="1">
      <c r="N48" s="23"/>
    </row>
  </sheetData>
  <sheetProtection/>
  <autoFilter ref="A5:V5"/>
  <mergeCells count="25">
    <mergeCell ref="T3:T5"/>
    <mergeCell ref="V3:V5"/>
    <mergeCell ref="O4:Q4"/>
    <mergeCell ref="L3:M3"/>
    <mergeCell ref="S3:S5"/>
    <mergeCell ref="N4:N5"/>
    <mergeCell ref="R4:R5"/>
    <mergeCell ref="N3:R3"/>
    <mergeCell ref="L4:L5"/>
    <mergeCell ref="I4:I5"/>
    <mergeCell ref="D4:D5"/>
    <mergeCell ref="H4:H5"/>
    <mergeCell ref="J4:J5"/>
    <mergeCell ref="M4:M5"/>
    <mergeCell ref="K4:K5"/>
    <mergeCell ref="H3:K3"/>
    <mergeCell ref="U3:U5"/>
    <mergeCell ref="A2:V2"/>
    <mergeCell ref="A3:D3"/>
    <mergeCell ref="F3:F5"/>
    <mergeCell ref="G3:G5"/>
    <mergeCell ref="E3:E5"/>
    <mergeCell ref="A4:A5"/>
    <mergeCell ref="B4:B5"/>
    <mergeCell ref="C4:C5"/>
  </mergeCells>
  <printOptions/>
  <pageMargins left="0.35433070866141736" right="0.15748031496062992" top="0.1968503937007874" bottom="0.3937007874015748" header="0.2755905511811024" footer="0.15748031496062992"/>
  <pageSetup errors="blank"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="75" zoomScaleNormal="75" zoomScalePageLayoutView="0" workbookViewId="0" topLeftCell="A1">
      <selection activeCell="A17" sqref="A17:IV19"/>
    </sheetView>
  </sheetViews>
  <sheetFormatPr defaultColWidth="9.00390625" defaultRowHeight="14.25" customHeight="1"/>
  <cols>
    <col min="1" max="1" width="3.625" style="19" customWidth="1"/>
    <col min="2" max="2" width="8.00390625" style="0" customWidth="1"/>
    <col min="3" max="3" width="7.125" style="0" customWidth="1"/>
    <col min="4" max="4" width="8.125" style="0" customWidth="1"/>
    <col min="5" max="5" width="9.50390625" style="0" customWidth="1"/>
    <col min="6" max="6" width="17.50390625" style="0" customWidth="1"/>
    <col min="7" max="7" width="4.75390625" style="0" customWidth="1"/>
    <col min="8" max="8" width="10.00390625" style="0" customWidth="1"/>
    <col min="9" max="9" width="3.75390625" style="0" customWidth="1"/>
    <col min="10" max="10" width="4.25390625" style="0" customWidth="1"/>
    <col min="11" max="11" width="8.25390625" style="0" customWidth="1"/>
    <col min="12" max="12" width="7.00390625" style="0" customWidth="1"/>
    <col min="13" max="13" width="6.25390625" style="0" customWidth="1"/>
    <col min="14" max="14" width="8.25390625" style="44" customWidth="1"/>
    <col min="15" max="15" width="8.50390625" style="0" customWidth="1"/>
    <col min="16" max="16" width="9.75390625" style="0" customWidth="1"/>
    <col min="17" max="17" width="7.625" style="0" customWidth="1"/>
    <col min="18" max="18" width="9.625" style="0" customWidth="1"/>
    <col min="19" max="19" width="10.00390625" style="0" customWidth="1"/>
    <col min="20" max="20" width="10.75390625" style="0" customWidth="1"/>
    <col min="21" max="21" width="5.625" style="0" customWidth="1"/>
    <col min="22" max="22" width="9.50390625" style="0" customWidth="1"/>
  </cols>
  <sheetData>
    <row r="1" spans="1:3" ht="20.25" customHeight="1">
      <c r="A1" s="116" t="s">
        <v>595</v>
      </c>
      <c r="B1" s="116"/>
      <c r="C1" s="116"/>
    </row>
    <row r="2" spans="1:22" ht="51" customHeight="1">
      <c r="A2" s="114" t="s">
        <v>179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s="11" customFormat="1" ht="51" customHeight="1">
      <c r="A3" s="113" t="s">
        <v>3</v>
      </c>
      <c r="B3" s="113"/>
      <c r="C3" s="113"/>
      <c r="D3" s="113"/>
      <c r="E3" s="113" t="s">
        <v>180</v>
      </c>
      <c r="F3" s="115" t="s">
        <v>4</v>
      </c>
      <c r="G3" s="113" t="s">
        <v>5</v>
      </c>
      <c r="H3" s="113" t="s">
        <v>181</v>
      </c>
      <c r="I3" s="113"/>
      <c r="J3" s="113"/>
      <c r="K3" s="113"/>
      <c r="L3" s="113" t="s">
        <v>6</v>
      </c>
      <c r="M3" s="113"/>
      <c r="N3" s="113" t="s">
        <v>182</v>
      </c>
      <c r="O3" s="113"/>
      <c r="P3" s="113"/>
      <c r="Q3" s="113"/>
      <c r="R3" s="113"/>
      <c r="S3" s="113" t="s">
        <v>17</v>
      </c>
      <c r="T3" s="113" t="s">
        <v>18</v>
      </c>
      <c r="U3" s="113" t="s">
        <v>183</v>
      </c>
      <c r="V3" s="115" t="s">
        <v>7</v>
      </c>
    </row>
    <row r="4" spans="1:22" s="11" customFormat="1" ht="19.5" customHeight="1">
      <c r="A4" s="113" t="s">
        <v>0</v>
      </c>
      <c r="B4" s="113" t="s">
        <v>184</v>
      </c>
      <c r="C4" s="113" t="s">
        <v>8</v>
      </c>
      <c r="D4" s="113" t="s">
        <v>9</v>
      </c>
      <c r="E4" s="113"/>
      <c r="F4" s="115"/>
      <c r="G4" s="113"/>
      <c r="H4" s="113" t="s">
        <v>1</v>
      </c>
      <c r="I4" s="113" t="s">
        <v>10</v>
      </c>
      <c r="J4" s="113" t="s">
        <v>11</v>
      </c>
      <c r="K4" s="113" t="s">
        <v>12</v>
      </c>
      <c r="L4" s="113" t="s">
        <v>13</v>
      </c>
      <c r="M4" s="113" t="s">
        <v>14</v>
      </c>
      <c r="N4" s="113" t="s">
        <v>15</v>
      </c>
      <c r="O4" s="113" t="s">
        <v>185</v>
      </c>
      <c r="P4" s="113"/>
      <c r="Q4" s="113"/>
      <c r="R4" s="113" t="s">
        <v>16</v>
      </c>
      <c r="S4" s="113"/>
      <c r="T4" s="113"/>
      <c r="U4" s="113"/>
      <c r="V4" s="115"/>
    </row>
    <row r="5" spans="1:22" s="11" customFormat="1" ht="19.5" customHeight="1">
      <c r="A5" s="113"/>
      <c r="B5" s="113"/>
      <c r="C5" s="113"/>
      <c r="D5" s="113"/>
      <c r="E5" s="113"/>
      <c r="F5" s="115"/>
      <c r="G5" s="113"/>
      <c r="H5" s="113"/>
      <c r="I5" s="113"/>
      <c r="J5" s="113"/>
      <c r="K5" s="113"/>
      <c r="L5" s="113"/>
      <c r="M5" s="113"/>
      <c r="N5" s="113"/>
      <c r="O5" s="4" t="s">
        <v>186</v>
      </c>
      <c r="P5" s="4" t="s">
        <v>187</v>
      </c>
      <c r="Q5" s="4" t="s">
        <v>188</v>
      </c>
      <c r="R5" s="113"/>
      <c r="S5" s="113"/>
      <c r="T5" s="113"/>
      <c r="U5" s="113"/>
      <c r="V5" s="115"/>
    </row>
    <row r="6" spans="1:22" s="11" customFormat="1" ht="21" customHeight="1">
      <c r="A6" s="36" t="s">
        <v>2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</row>
    <row r="7" spans="1:22" s="11" customFormat="1" ht="18.75" customHeight="1" hidden="1">
      <c r="A7" s="5"/>
      <c r="B7" s="4"/>
      <c r="C7" s="4" t="s">
        <v>189</v>
      </c>
      <c r="D7" s="4"/>
      <c r="E7" s="4"/>
      <c r="F7" s="4"/>
      <c r="G7" s="4"/>
      <c r="H7" s="4">
        <v>33.7</v>
      </c>
      <c r="I7" s="4"/>
      <c r="J7" s="4"/>
      <c r="K7" s="4">
        <v>33.7</v>
      </c>
      <c r="L7" s="4"/>
      <c r="M7" s="4"/>
      <c r="N7" s="38">
        <f>N8+N11+N14+N16+N20+N25+N28+N32+N35</f>
        <v>1996.3</v>
      </c>
      <c r="O7" s="38">
        <f>O8+O11+O14+O16+O20+O25+O28+O32+O35</f>
        <v>1179</v>
      </c>
      <c r="P7" s="38">
        <f>P8+P11+P14+P16+P20+P25+P28+P32+P35</f>
        <v>1179</v>
      </c>
      <c r="Q7" s="38"/>
      <c r="R7" s="38">
        <f>R8+R11+R14+R16+R20+R25+R28+R32+R35</f>
        <v>817.3</v>
      </c>
      <c r="S7" s="4"/>
      <c r="T7" s="4"/>
      <c r="U7" s="4"/>
      <c r="V7" s="4"/>
    </row>
    <row r="8" spans="1:22" s="11" customFormat="1" ht="18.75" customHeight="1" hidden="1">
      <c r="A8" s="5"/>
      <c r="B8" s="4"/>
      <c r="C8" s="4" t="s">
        <v>190</v>
      </c>
      <c r="D8" s="4"/>
      <c r="E8" s="4"/>
      <c r="F8" s="4"/>
      <c r="G8" s="4"/>
      <c r="H8" s="4">
        <f>SUM(H9:H10)</f>
        <v>3.6</v>
      </c>
      <c r="I8" s="4"/>
      <c r="J8" s="4"/>
      <c r="K8" s="4">
        <f>SUM(K9:K10)</f>
        <v>3.6</v>
      </c>
      <c r="L8" s="4"/>
      <c r="M8" s="4"/>
      <c r="N8" s="38">
        <f aca="true" t="shared" si="0" ref="N8:N37">O8+R8</f>
        <v>180</v>
      </c>
      <c r="O8" s="4">
        <v>126</v>
      </c>
      <c r="P8" s="4">
        <v>126</v>
      </c>
      <c r="Q8" s="4"/>
      <c r="R8" s="38">
        <f>SUM(R9:R10)</f>
        <v>54</v>
      </c>
      <c r="S8" s="4"/>
      <c r="T8" s="4"/>
      <c r="U8" s="4"/>
      <c r="V8" s="4"/>
    </row>
    <row r="9" spans="1:22" s="11" customFormat="1" ht="15" customHeight="1" hidden="1">
      <c r="A9" s="3">
        <v>1</v>
      </c>
      <c r="B9" s="3" t="s">
        <v>28</v>
      </c>
      <c r="C9" s="3" t="s">
        <v>33</v>
      </c>
      <c r="D9" s="9" t="s">
        <v>191</v>
      </c>
      <c r="E9" s="14" t="s">
        <v>626</v>
      </c>
      <c r="F9" s="10" t="s">
        <v>192</v>
      </c>
      <c r="G9" s="3" t="s">
        <v>30</v>
      </c>
      <c r="H9" s="9">
        <v>2</v>
      </c>
      <c r="I9" s="14"/>
      <c r="J9" s="14"/>
      <c r="K9" s="9">
        <v>2</v>
      </c>
      <c r="L9" s="3">
        <v>2017</v>
      </c>
      <c r="M9" s="3">
        <v>2017</v>
      </c>
      <c r="N9" s="39">
        <f t="shared" si="0"/>
        <v>100</v>
      </c>
      <c r="O9" s="14">
        <v>70</v>
      </c>
      <c r="P9" s="3">
        <v>70</v>
      </c>
      <c r="Q9" s="14"/>
      <c r="R9" s="40">
        <v>30</v>
      </c>
      <c r="S9" s="3" t="s">
        <v>193</v>
      </c>
      <c r="T9" s="7" t="s">
        <v>194</v>
      </c>
      <c r="U9" s="8" t="s">
        <v>195</v>
      </c>
      <c r="V9" s="14"/>
    </row>
    <row r="10" spans="1:22" s="11" customFormat="1" ht="15" customHeight="1" hidden="1">
      <c r="A10" s="3">
        <v>2</v>
      </c>
      <c r="B10" s="3" t="s">
        <v>28</v>
      </c>
      <c r="C10" s="3" t="s">
        <v>33</v>
      </c>
      <c r="D10" s="9" t="s">
        <v>196</v>
      </c>
      <c r="E10" s="14" t="s">
        <v>643</v>
      </c>
      <c r="F10" s="10" t="s">
        <v>197</v>
      </c>
      <c r="G10" s="6" t="s">
        <v>30</v>
      </c>
      <c r="H10" s="9">
        <v>1.6</v>
      </c>
      <c r="I10" s="14"/>
      <c r="J10" s="14"/>
      <c r="K10" s="9">
        <v>1.6</v>
      </c>
      <c r="L10" s="3">
        <v>2017</v>
      </c>
      <c r="M10" s="3">
        <v>2017</v>
      </c>
      <c r="N10" s="39">
        <f t="shared" si="0"/>
        <v>80</v>
      </c>
      <c r="O10" s="14">
        <v>56</v>
      </c>
      <c r="P10" s="3">
        <v>56</v>
      </c>
      <c r="Q10" s="14"/>
      <c r="R10" s="40">
        <v>24</v>
      </c>
      <c r="S10" s="3" t="s">
        <v>193</v>
      </c>
      <c r="T10" s="7" t="s">
        <v>198</v>
      </c>
      <c r="U10" s="8" t="s">
        <v>195</v>
      </c>
      <c r="V10" s="14"/>
    </row>
    <row r="11" spans="1:23" s="13" customFormat="1" ht="15" customHeight="1" hidden="1">
      <c r="A11" s="12"/>
      <c r="B11" s="12"/>
      <c r="C11" s="12" t="s">
        <v>199</v>
      </c>
      <c r="D11" s="12"/>
      <c r="E11" s="12"/>
      <c r="F11" s="12"/>
      <c r="G11" s="12"/>
      <c r="H11" s="12">
        <f>SUM(H12:H13)</f>
        <v>2.5</v>
      </c>
      <c r="I11" s="12"/>
      <c r="J11" s="12"/>
      <c r="K11" s="12">
        <f>SUM(K12:K13)</f>
        <v>2.5</v>
      </c>
      <c r="L11" s="3"/>
      <c r="M11" s="3"/>
      <c r="N11" s="38">
        <f t="shared" si="0"/>
        <v>177</v>
      </c>
      <c r="O11" s="12">
        <v>87.5</v>
      </c>
      <c r="P11" s="12">
        <v>87.5</v>
      </c>
      <c r="Q11" s="12"/>
      <c r="R11" s="41">
        <f>SUM(R12:R13)</f>
        <v>89.5</v>
      </c>
      <c r="S11" s="3"/>
      <c r="T11" s="12"/>
      <c r="U11" s="12"/>
      <c r="V11" s="12"/>
      <c r="W11" s="11"/>
    </row>
    <row r="12" spans="1:22" s="11" customFormat="1" ht="15" customHeight="1" hidden="1">
      <c r="A12" s="14">
        <v>3</v>
      </c>
      <c r="B12" s="14" t="s">
        <v>28</v>
      </c>
      <c r="C12" s="14" t="s">
        <v>38</v>
      </c>
      <c r="D12" s="14" t="s">
        <v>133</v>
      </c>
      <c r="E12" s="2" t="s">
        <v>708</v>
      </c>
      <c r="F12" s="2" t="s">
        <v>134</v>
      </c>
      <c r="G12" s="2" t="s">
        <v>30</v>
      </c>
      <c r="H12" s="2">
        <v>1.3</v>
      </c>
      <c r="I12" s="14"/>
      <c r="J12" s="14"/>
      <c r="K12" s="2">
        <v>1.3</v>
      </c>
      <c r="L12" s="3">
        <v>2017</v>
      </c>
      <c r="M12" s="3">
        <v>2017</v>
      </c>
      <c r="N12" s="39">
        <f t="shared" si="0"/>
        <v>92</v>
      </c>
      <c r="O12" s="14">
        <v>45.5</v>
      </c>
      <c r="P12" s="14">
        <v>45.5</v>
      </c>
      <c r="Q12" s="14"/>
      <c r="R12" s="42">
        <v>46.5</v>
      </c>
      <c r="S12" s="3" t="s">
        <v>193</v>
      </c>
      <c r="T12" s="2" t="s">
        <v>135</v>
      </c>
      <c r="U12" s="14" t="s">
        <v>35</v>
      </c>
      <c r="V12" s="14"/>
    </row>
    <row r="13" spans="1:22" s="11" customFormat="1" ht="15" customHeight="1" hidden="1">
      <c r="A13" s="14">
        <v>4</v>
      </c>
      <c r="B13" s="14" t="s">
        <v>28</v>
      </c>
      <c r="C13" s="14" t="s">
        <v>38</v>
      </c>
      <c r="D13" s="14" t="s">
        <v>136</v>
      </c>
      <c r="E13" s="2" t="s">
        <v>709</v>
      </c>
      <c r="F13" s="2" t="s">
        <v>137</v>
      </c>
      <c r="G13" s="2" t="s">
        <v>30</v>
      </c>
      <c r="H13" s="2">
        <v>1.2</v>
      </c>
      <c r="I13" s="14"/>
      <c r="J13" s="14"/>
      <c r="K13" s="2">
        <v>1.2</v>
      </c>
      <c r="L13" s="3">
        <v>2017</v>
      </c>
      <c r="M13" s="3">
        <v>2017</v>
      </c>
      <c r="N13" s="39">
        <f t="shared" si="0"/>
        <v>85</v>
      </c>
      <c r="O13" s="14">
        <v>42</v>
      </c>
      <c r="P13" s="14">
        <v>42</v>
      </c>
      <c r="Q13" s="14"/>
      <c r="R13" s="42">
        <v>43</v>
      </c>
      <c r="S13" s="3" t="s">
        <v>193</v>
      </c>
      <c r="T13" s="2" t="s">
        <v>138</v>
      </c>
      <c r="U13" s="14" t="s">
        <v>35</v>
      </c>
      <c r="V13" s="14"/>
    </row>
    <row r="14" spans="1:23" s="13" customFormat="1" ht="15" customHeight="1" hidden="1">
      <c r="A14" s="5"/>
      <c r="B14" s="4"/>
      <c r="C14" s="4" t="s">
        <v>200</v>
      </c>
      <c r="D14" s="4"/>
      <c r="E14" s="4"/>
      <c r="F14" s="4"/>
      <c r="G14" s="4"/>
      <c r="H14" s="4">
        <f>SUM(H15:H15)</f>
        <v>6.32</v>
      </c>
      <c r="I14" s="4"/>
      <c r="J14" s="4"/>
      <c r="K14" s="4">
        <f>SUM(K15:K15)</f>
        <v>6.32</v>
      </c>
      <c r="L14" s="3"/>
      <c r="M14" s="3"/>
      <c r="N14" s="38">
        <f t="shared" si="0"/>
        <v>410.7</v>
      </c>
      <c r="O14" s="4">
        <v>221.2</v>
      </c>
      <c r="P14" s="4">
        <v>221.2</v>
      </c>
      <c r="Q14" s="4"/>
      <c r="R14" s="38">
        <v>189.5</v>
      </c>
      <c r="S14" s="3"/>
      <c r="T14" s="4"/>
      <c r="U14" s="4"/>
      <c r="V14" s="4"/>
      <c r="W14" s="11"/>
    </row>
    <row r="15" spans="1:23" s="13" customFormat="1" ht="15" customHeight="1" hidden="1">
      <c r="A15" s="1">
        <v>5</v>
      </c>
      <c r="B15" s="1" t="s">
        <v>201</v>
      </c>
      <c r="C15" s="1" t="s">
        <v>200</v>
      </c>
      <c r="D15" s="1" t="s">
        <v>202</v>
      </c>
      <c r="E15" s="14" t="s">
        <v>630</v>
      </c>
      <c r="F15" s="1" t="s">
        <v>203</v>
      </c>
      <c r="G15" s="22" t="s">
        <v>30</v>
      </c>
      <c r="H15" s="1">
        <v>6.32</v>
      </c>
      <c r="I15" s="1"/>
      <c r="J15" s="1"/>
      <c r="K15" s="1">
        <v>6.32</v>
      </c>
      <c r="L15" s="3">
        <v>2017</v>
      </c>
      <c r="M15" s="3">
        <v>2017</v>
      </c>
      <c r="N15" s="39">
        <f t="shared" si="0"/>
        <v>410.7</v>
      </c>
      <c r="O15" s="14">
        <v>221.2</v>
      </c>
      <c r="P15" s="1">
        <v>221.2</v>
      </c>
      <c r="Q15" s="14"/>
      <c r="R15" s="43">
        <v>189.5</v>
      </c>
      <c r="S15" s="14" t="s">
        <v>193</v>
      </c>
      <c r="T15" s="1" t="s">
        <v>204</v>
      </c>
      <c r="U15" s="1" t="s">
        <v>195</v>
      </c>
      <c r="V15" s="1"/>
      <c r="W15" s="11"/>
    </row>
    <row r="16" spans="1:23" ht="15" customHeight="1">
      <c r="A16" s="5"/>
      <c r="B16" s="4"/>
      <c r="C16" s="4" t="s">
        <v>205</v>
      </c>
      <c r="D16" s="4"/>
      <c r="E16" s="4"/>
      <c r="F16" s="4"/>
      <c r="G16" s="4"/>
      <c r="H16" s="4">
        <f>SUM(H17:H19)</f>
        <v>3.28</v>
      </c>
      <c r="I16" s="4"/>
      <c r="J16" s="4"/>
      <c r="K16" s="4">
        <f>SUM(K17:K19)</f>
        <v>3.28</v>
      </c>
      <c r="L16" s="3"/>
      <c r="M16" s="3"/>
      <c r="N16" s="38">
        <f t="shared" si="0"/>
        <v>131.2</v>
      </c>
      <c r="O16" s="4">
        <v>114.8</v>
      </c>
      <c r="P16" s="4">
        <v>114.8</v>
      </c>
      <c r="Q16" s="4"/>
      <c r="R16" s="38">
        <f>SUM(R17:R19)</f>
        <v>16.399999999999995</v>
      </c>
      <c r="S16" s="3"/>
      <c r="T16" s="4"/>
      <c r="U16" s="4"/>
      <c r="V16" s="14"/>
      <c r="W16" s="11"/>
    </row>
    <row r="17" spans="1:22" s="11" customFormat="1" ht="15" customHeight="1">
      <c r="A17" s="14">
        <v>6</v>
      </c>
      <c r="B17" s="1" t="s">
        <v>206</v>
      </c>
      <c r="C17" s="2" t="s">
        <v>65</v>
      </c>
      <c r="D17" s="2" t="s">
        <v>139</v>
      </c>
      <c r="E17" s="14" t="s">
        <v>761</v>
      </c>
      <c r="F17" s="1" t="s">
        <v>751</v>
      </c>
      <c r="G17" s="1" t="s">
        <v>30</v>
      </c>
      <c r="H17" s="2">
        <v>1.92</v>
      </c>
      <c r="I17" s="14"/>
      <c r="J17" s="14"/>
      <c r="K17" s="2">
        <v>1.92</v>
      </c>
      <c r="L17" s="3">
        <v>2017</v>
      </c>
      <c r="M17" s="3">
        <v>2017</v>
      </c>
      <c r="N17" s="39">
        <f t="shared" si="0"/>
        <v>76.8</v>
      </c>
      <c r="O17" s="14">
        <v>67.2</v>
      </c>
      <c r="P17" s="14">
        <v>67.2</v>
      </c>
      <c r="Q17" s="14"/>
      <c r="R17" s="42">
        <v>9.599999999999994</v>
      </c>
      <c r="S17" s="14" t="s">
        <v>193</v>
      </c>
      <c r="T17" s="1" t="s">
        <v>140</v>
      </c>
      <c r="U17" s="14" t="s">
        <v>195</v>
      </c>
      <c r="V17" s="1"/>
    </row>
    <row r="18" spans="1:22" s="11" customFormat="1" ht="15" customHeight="1">
      <c r="A18" s="14">
        <v>7</v>
      </c>
      <c r="B18" s="1" t="s">
        <v>206</v>
      </c>
      <c r="C18" s="2" t="s">
        <v>65</v>
      </c>
      <c r="D18" s="2" t="s">
        <v>141</v>
      </c>
      <c r="E18" s="14" t="s">
        <v>762</v>
      </c>
      <c r="F18" s="1" t="s">
        <v>752</v>
      </c>
      <c r="G18" s="1" t="s">
        <v>30</v>
      </c>
      <c r="H18" s="2">
        <v>0.8</v>
      </c>
      <c r="I18" s="14"/>
      <c r="J18" s="14"/>
      <c r="K18" s="2">
        <v>0.8</v>
      </c>
      <c r="L18" s="3">
        <v>2017</v>
      </c>
      <c r="M18" s="3">
        <v>2017</v>
      </c>
      <c r="N18" s="39">
        <f t="shared" si="0"/>
        <v>32</v>
      </c>
      <c r="O18" s="14">
        <v>28</v>
      </c>
      <c r="P18" s="14">
        <v>28</v>
      </c>
      <c r="Q18" s="14"/>
      <c r="R18" s="42">
        <v>4</v>
      </c>
      <c r="S18" s="14" t="s">
        <v>193</v>
      </c>
      <c r="T18" s="1" t="s">
        <v>142</v>
      </c>
      <c r="U18" s="14" t="s">
        <v>195</v>
      </c>
      <c r="V18" s="1"/>
    </row>
    <row r="19" spans="1:23" ht="15" customHeight="1">
      <c r="A19" s="14">
        <v>8</v>
      </c>
      <c r="B19" s="15" t="s">
        <v>206</v>
      </c>
      <c r="C19" s="2" t="s">
        <v>65</v>
      </c>
      <c r="D19" s="2" t="s">
        <v>143</v>
      </c>
      <c r="E19" s="14" t="s">
        <v>763</v>
      </c>
      <c r="F19" s="1" t="s">
        <v>753</v>
      </c>
      <c r="G19" s="1" t="s">
        <v>30</v>
      </c>
      <c r="H19" s="14">
        <v>0.56</v>
      </c>
      <c r="I19" s="14"/>
      <c r="J19" s="14"/>
      <c r="K19" s="14">
        <v>0.56</v>
      </c>
      <c r="L19" s="3">
        <v>2017</v>
      </c>
      <c r="M19" s="3">
        <v>2017</v>
      </c>
      <c r="N19" s="39">
        <f t="shared" si="0"/>
        <v>22.400000000000002</v>
      </c>
      <c r="O19" s="14">
        <v>19.6</v>
      </c>
      <c r="P19" s="14">
        <v>19.6</v>
      </c>
      <c r="Q19" s="14"/>
      <c r="R19" s="42">
        <v>2.8000000000000007</v>
      </c>
      <c r="S19" s="3" t="s">
        <v>193</v>
      </c>
      <c r="T19" s="1" t="s">
        <v>144</v>
      </c>
      <c r="U19" s="14" t="s">
        <v>195</v>
      </c>
      <c r="V19" s="14"/>
      <c r="W19" s="11"/>
    </row>
    <row r="20" spans="1:23" s="44" customFormat="1" ht="14.25" customHeight="1" hidden="1">
      <c r="A20" s="5"/>
      <c r="B20" s="4"/>
      <c r="C20" s="4" t="s">
        <v>207</v>
      </c>
      <c r="D20" s="4"/>
      <c r="E20" s="4"/>
      <c r="F20" s="4"/>
      <c r="G20" s="4"/>
      <c r="H20" s="4">
        <f>SUM(H21:H24)</f>
        <v>3.92</v>
      </c>
      <c r="I20" s="4"/>
      <c r="J20" s="4"/>
      <c r="K20" s="4">
        <f>SUM(K21:K24)</f>
        <v>3.92</v>
      </c>
      <c r="L20" s="3"/>
      <c r="M20" s="3"/>
      <c r="N20" s="38">
        <f t="shared" si="0"/>
        <v>188.3</v>
      </c>
      <c r="O20" s="4">
        <v>137.3</v>
      </c>
      <c r="P20" s="4">
        <v>137.3</v>
      </c>
      <c r="Q20" s="4"/>
      <c r="R20" s="38">
        <f>SUM(R21:R24)</f>
        <v>51</v>
      </c>
      <c r="S20" s="3"/>
      <c r="T20" s="4"/>
      <c r="U20" s="4"/>
      <c r="V20" s="14"/>
      <c r="W20" s="11"/>
    </row>
    <row r="21" spans="1:23" s="44" customFormat="1" ht="14.25" customHeight="1" hidden="1">
      <c r="A21" s="14">
        <v>9</v>
      </c>
      <c r="B21" s="30" t="s">
        <v>201</v>
      </c>
      <c r="C21" s="30" t="s">
        <v>207</v>
      </c>
      <c r="D21" s="30" t="s">
        <v>208</v>
      </c>
      <c r="E21" s="30" t="s">
        <v>621</v>
      </c>
      <c r="F21" s="16" t="s">
        <v>145</v>
      </c>
      <c r="G21" s="30" t="s">
        <v>209</v>
      </c>
      <c r="H21" s="16">
        <v>1.1</v>
      </c>
      <c r="I21" s="30"/>
      <c r="J21" s="30"/>
      <c r="K21" s="16">
        <v>1.1</v>
      </c>
      <c r="L21" s="3">
        <v>2017</v>
      </c>
      <c r="M21" s="3">
        <v>2017</v>
      </c>
      <c r="N21" s="39">
        <f t="shared" si="0"/>
        <v>52.8</v>
      </c>
      <c r="O21" s="30">
        <v>38.5</v>
      </c>
      <c r="P21" s="30">
        <v>38.5</v>
      </c>
      <c r="Q21" s="30"/>
      <c r="R21" s="45">
        <v>14.3</v>
      </c>
      <c r="S21" s="3" t="s">
        <v>193</v>
      </c>
      <c r="T21" s="30" t="s">
        <v>210</v>
      </c>
      <c r="U21" s="30" t="s">
        <v>195</v>
      </c>
      <c r="V21" s="30"/>
      <c r="W21" s="11"/>
    </row>
    <row r="22" spans="1:23" s="44" customFormat="1" ht="14.25" customHeight="1" hidden="1">
      <c r="A22" s="14">
        <v>10</v>
      </c>
      <c r="B22" s="14" t="s">
        <v>201</v>
      </c>
      <c r="C22" s="14" t="s">
        <v>207</v>
      </c>
      <c r="D22" s="14" t="s">
        <v>211</v>
      </c>
      <c r="E22" s="14" t="s">
        <v>622</v>
      </c>
      <c r="F22" s="14" t="s">
        <v>212</v>
      </c>
      <c r="G22" s="14" t="s">
        <v>209</v>
      </c>
      <c r="H22" s="16">
        <v>0.67</v>
      </c>
      <c r="I22" s="14"/>
      <c r="J22" s="14"/>
      <c r="K22" s="16">
        <v>0.67</v>
      </c>
      <c r="L22" s="3">
        <v>2017</v>
      </c>
      <c r="M22" s="3">
        <v>2017</v>
      </c>
      <c r="N22" s="39">
        <f t="shared" si="0"/>
        <v>32.2</v>
      </c>
      <c r="O22" s="14">
        <v>23.5</v>
      </c>
      <c r="P22" s="14">
        <v>23.5</v>
      </c>
      <c r="Q22" s="14"/>
      <c r="R22" s="42">
        <v>8.7</v>
      </c>
      <c r="S22" s="3" t="s">
        <v>193</v>
      </c>
      <c r="T22" s="14" t="s">
        <v>213</v>
      </c>
      <c r="U22" s="14" t="s">
        <v>195</v>
      </c>
      <c r="V22" s="14"/>
      <c r="W22" s="11"/>
    </row>
    <row r="23" spans="1:23" s="44" customFormat="1" ht="14.25" customHeight="1" hidden="1">
      <c r="A23" s="14">
        <v>11</v>
      </c>
      <c r="B23" s="14" t="s">
        <v>201</v>
      </c>
      <c r="C23" s="14" t="s">
        <v>207</v>
      </c>
      <c r="D23" s="14" t="s">
        <v>214</v>
      </c>
      <c r="E23" s="14" t="s">
        <v>623</v>
      </c>
      <c r="F23" s="14" t="s">
        <v>215</v>
      </c>
      <c r="G23" s="14" t="s">
        <v>209</v>
      </c>
      <c r="H23" s="16">
        <v>1.15</v>
      </c>
      <c r="I23" s="14"/>
      <c r="J23" s="14"/>
      <c r="K23" s="16">
        <v>1.15</v>
      </c>
      <c r="L23" s="3">
        <v>2017</v>
      </c>
      <c r="M23" s="3">
        <v>2017</v>
      </c>
      <c r="N23" s="39">
        <f t="shared" si="0"/>
        <v>55.3</v>
      </c>
      <c r="O23" s="14">
        <v>40.3</v>
      </c>
      <c r="P23" s="14">
        <v>40.3</v>
      </c>
      <c r="Q23" s="14"/>
      <c r="R23" s="42">
        <v>15</v>
      </c>
      <c r="S23" s="3" t="s">
        <v>193</v>
      </c>
      <c r="T23" s="14" t="s">
        <v>216</v>
      </c>
      <c r="U23" s="14" t="s">
        <v>195</v>
      </c>
      <c r="V23" s="14"/>
      <c r="W23" s="11"/>
    </row>
    <row r="24" spans="1:23" s="23" customFormat="1" ht="14.25" customHeight="1" hidden="1">
      <c r="A24" s="14">
        <v>12</v>
      </c>
      <c r="B24" s="14" t="s">
        <v>28</v>
      </c>
      <c r="C24" s="14" t="s">
        <v>126</v>
      </c>
      <c r="D24" s="14" t="s">
        <v>146</v>
      </c>
      <c r="E24" s="14" t="s">
        <v>624</v>
      </c>
      <c r="F24" s="16" t="s">
        <v>147</v>
      </c>
      <c r="G24" s="14" t="s">
        <v>30</v>
      </c>
      <c r="H24" s="16">
        <v>1</v>
      </c>
      <c r="I24" s="14"/>
      <c r="J24" s="14"/>
      <c r="K24" s="16">
        <v>1</v>
      </c>
      <c r="L24" s="3">
        <v>2017</v>
      </c>
      <c r="M24" s="3">
        <v>2017</v>
      </c>
      <c r="N24" s="39">
        <f t="shared" si="0"/>
        <v>48</v>
      </c>
      <c r="O24" s="14">
        <v>35</v>
      </c>
      <c r="P24" s="14">
        <v>35</v>
      </c>
      <c r="Q24" s="14"/>
      <c r="R24" s="42">
        <v>13</v>
      </c>
      <c r="S24" s="3" t="s">
        <v>79</v>
      </c>
      <c r="T24" s="14" t="s">
        <v>148</v>
      </c>
      <c r="U24" s="14" t="s">
        <v>35</v>
      </c>
      <c r="V24" s="14"/>
      <c r="W24" s="11"/>
    </row>
    <row r="25" spans="1:23" ht="14.25" customHeight="1" hidden="1">
      <c r="A25" s="12"/>
      <c r="B25" s="12"/>
      <c r="C25" s="12" t="s">
        <v>217</v>
      </c>
      <c r="D25" s="12"/>
      <c r="E25" s="12"/>
      <c r="F25" s="25"/>
      <c r="G25" s="12"/>
      <c r="H25" s="25">
        <f>SUM(H26:H27)</f>
        <v>4.4</v>
      </c>
      <c r="I25" s="25"/>
      <c r="J25" s="25"/>
      <c r="K25" s="25">
        <f>SUM(K26:K27)</f>
        <v>4.4</v>
      </c>
      <c r="L25" s="3"/>
      <c r="M25" s="3"/>
      <c r="N25" s="38">
        <f t="shared" si="0"/>
        <v>220</v>
      </c>
      <c r="O25" s="25">
        <v>154</v>
      </c>
      <c r="P25" s="25">
        <v>154</v>
      </c>
      <c r="Q25" s="25"/>
      <c r="R25" s="46">
        <v>66</v>
      </c>
      <c r="S25" s="26"/>
      <c r="T25" s="12"/>
      <c r="U25" s="12"/>
      <c r="V25" s="12"/>
      <c r="W25" s="11"/>
    </row>
    <row r="26" spans="1:23" ht="14.25" customHeight="1" hidden="1">
      <c r="A26" s="14">
        <v>13</v>
      </c>
      <c r="B26" s="14" t="s">
        <v>28</v>
      </c>
      <c r="C26" s="14" t="s">
        <v>149</v>
      </c>
      <c r="D26" s="14" t="s">
        <v>150</v>
      </c>
      <c r="E26" s="14" t="s">
        <v>631</v>
      </c>
      <c r="F26" s="14" t="s">
        <v>151</v>
      </c>
      <c r="G26" s="14" t="s">
        <v>30</v>
      </c>
      <c r="H26" s="14">
        <v>2.2</v>
      </c>
      <c r="I26" s="14"/>
      <c r="J26" s="14"/>
      <c r="K26" s="14">
        <v>2.2</v>
      </c>
      <c r="L26" s="3">
        <v>2017</v>
      </c>
      <c r="M26" s="3">
        <v>2017</v>
      </c>
      <c r="N26" s="39">
        <f t="shared" si="0"/>
        <v>110</v>
      </c>
      <c r="O26" s="14">
        <v>77</v>
      </c>
      <c r="P26" s="14">
        <v>77</v>
      </c>
      <c r="Q26" s="14"/>
      <c r="R26" s="42">
        <v>33</v>
      </c>
      <c r="S26" s="14" t="s">
        <v>79</v>
      </c>
      <c r="T26" s="14" t="s">
        <v>152</v>
      </c>
      <c r="U26" s="14" t="s">
        <v>35</v>
      </c>
      <c r="V26" s="27"/>
      <c r="W26" s="11"/>
    </row>
    <row r="27" spans="1:23" s="24" customFormat="1" ht="14.25" customHeight="1" hidden="1">
      <c r="A27" s="27">
        <v>14</v>
      </c>
      <c r="B27" s="27" t="s">
        <v>28</v>
      </c>
      <c r="C27" s="27" t="s">
        <v>149</v>
      </c>
      <c r="D27" s="27" t="s">
        <v>153</v>
      </c>
      <c r="E27" s="27" t="s">
        <v>154</v>
      </c>
      <c r="F27" s="27" t="s">
        <v>155</v>
      </c>
      <c r="G27" s="27" t="s">
        <v>156</v>
      </c>
      <c r="H27" s="27">
        <v>2.2</v>
      </c>
      <c r="I27" s="27"/>
      <c r="J27" s="27"/>
      <c r="K27" s="27">
        <v>2.2</v>
      </c>
      <c r="L27" s="3">
        <v>2017</v>
      </c>
      <c r="M27" s="3">
        <v>2017</v>
      </c>
      <c r="N27" s="39">
        <f t="shared" si="0"/>
        <v>110</v>
      </c>
      <c r="O27" s="27">
        <v>77</v>
      </c>
      <c r="P27" s="27">
        <v>77</v>
      </c>
      <c r="Q27" s="27"/>
      <c r="R27" s="47">
        <v>33</v>
      </c>
      <c r="S27" s="27" t="s">
        <v>79</v>
      </c>
      <c r="T27" s="27" t="s">
        <v>157</v>
      </c>
      <c r="U27" s="27" t="s">
        <v>35</v>
      </c>
      <c r="V27" s="27"/>
      <c r="W27" s="11"/>
    </row>
    <row r="28" spans="1:23" ht="14.25" customHeight="1" hidden="1">
      <c r="A28" s="28"/>
      <c r="B28" s="28"/>
      <c r="C28" s="28" t="s">
        <v>29</v>
      </c>
      <c r="D28" s="28"/>
      <c r="E28" s="28"/>
      <c r="F28" s="28"/>
      <c r="G28" s="28"/>
      <c r="H28" s="28">
        <f>SUM(H29:H31)</f>
        <v>3.1500000000000004</v>
      </c>
      <c r="I28" s="28"/>
      <c r="J28" s="28"/>
      <c r="K28" s="28">
        <f>SUM(K29:K31)</f>
        <v>3.1500000000000004</v>
      </c>
      <c r="L28" s="3"/>
      <c r="M28" s="3"/>
      <c r="N28" s="38">
        <f t="shared" si="0"/>
        <v>188.89999999999998</v>
      </c>
      <c r="O28" s="28">
        <f>SUM(O29:O31)</f>
        <v>109.6</v>
      </c>
      <c r="P28" s="28">
        <f>SUM(P29:P31)</f>
        <v>109.6</v>
      </c>
      <c r="Q28" s="28"/>
      <c r="R28" s="48">
        <f>SUM(R29:R31)</f>
        <v>79.3</v>
      </c>
      <c r="S28" s="28"/>
      <c r="T28" s="28"/>
      <c r="U28" s="28"/>
      <c r="V28" s="28"/>
      <c r="W28" s="11"/>
    </row>
    <row r="29" spans="1:23" ht="14.25" customHeight="1" hidden="1">
      <c r="A29" s="27">
        <v>15</v>
      </c>
      <c r="B29" s="27" t="s">
        <v>28</v>
      </c>
      <c r="C29" s="27" t="s">
        <v>29</v>
      </c>
      <c r="D29" s="27" t="s">
        <v>158</v>
      </c>
      <c r="E29" s="27" t="s">
        <v>728</v>
      </c>
      <c r="F29" s="27" t="s">
        <v>159</v>
      </c>
      <c r="G29" s="27" t="s">
        <v>30</v>
      </c>
      <c r="H29" s="27">
        <v>0.45</v>
      </c>
      <c r="I29" s="27"/>
      <c r="J29" s="27"/>
      <c r="K29" s="27">
        <v>0.45</v>
      </c>
      <c r="L29" s="3">
        <v>2017</v>
      </c>
      <c r="M29" s="3">
        <v>2017</v>
      </c>
      <c r="N29" s="39">
        <f t="shared" si="0"/>
        <v>26.9</v>
      </c>
      <c r="O29" s="27">
        <v>15.1</v>
      </c>
      <c r="P29" s="27">
        <v>15.1</v>
      </c>
      <c r="Q29" s="27"/>
      <c r="R29" s="47">
        <v>11.8</v>
      </c>
      <c r="S29" s="27" t="s">
        <v>79</v>
      </c>
      <c r="T29" s="27" t="s">
        <v>160</v>
      </c>
      <c r="U29" s="27" t="s">
        <v>35</v>
      </c>
      <c r="V29" s="27"/>
      <c r="W29" s="11"/>
    </row>
    <row r="30" spans="1:23" ht="14.25" customHeight="1" hidden="1">
      <c r="A30" s="27">
        <v>16</v>
      </c>
      <c r="B30" s="27" t="s">
        <v>28</v>
      </c>
      <c r="C30" s="27" t="s">
        <v>29</v>
      </c>
      <c r="D30" s="27" t="s">
        <v>161</v>
      </c>
      <c r="E30" s="27" t="s">
        <v>154</v>
      </c>
      <c r="F30" s="27" t="s">
        <v>162</v>
      </c>
      <c r="G30" s="27" t="s">
        <v>30</v>
      </c>
      <c r="H30" s="27">
        <v>2.1</v>
      </c>
      <c r="I30" s="27"/>
      <c r="J30" s="27"/>
      <c r="K30" s="27">
        <v>2.1</v>
      </c>
      <c r="L30" s="3">
        <v>2017</v>
      </c>
      <c r="M30" s="3">
        <v>2017</v>
      </c>
      <c r="N30" s="39">
        <f t="shared" si="0"/>
        <v>126</v>
      </c>
      <c r="O30" s="27">
        <v>73.5</v>
      </c>
      <c r="P30" s="27">
        <v>73.5</v>
      </c>
      <c r="Q30" s="27"/>
      <c r="R30" s="47">
        <v>52.5</v>
      </c>
      <c r="S30" s="27" t="s">
        <v>79</v>
      </c>
      <c r="T30" s="27" t="s">
        <v>163</v>
      </c>
      <c r="U30" s="27" t="s">
        <v>35</v>
      </c>
      <c r="V30" s="27"/>
      <c r="W30" s="11"/>
    </row>
    <row r="31" spans="1:23" s="24" customFormat="1" ht="14.25" customHeight="1" hidden="1">
      <c r="A31" s="27">
        <v>17</v>
      </c>
      <c r="B31" s="27" t="s">
        <v>28</v>
      </c>
      <c r="C31" s="27" t="s">
        <v>29</v>
      </c>
      <c r="D31" s="27" t="s">
        <v>164</v>
      </c>
      <c r="E31" s="27" t="s">
        <v>729</v>
      </c>
      <c r="F31" s="27" t="s">
        <v>165</v>
      </c>
      <c r="G31" s="27" t="s">
        <v>30</v>
      </c>
      <c r="H31" s="27">
        <v>0.6</v>
      </c>
      <c r="I31" s="27"/>
      <c r="J31" s="27"/>
      <c r="K31" s="27">
        <v>0.6</v>
      </c>
      <c r="L31" s="3">
        <v>2017</v>
      </c>
      <c r="M31" s="3">
        <v>2017</v>
      </c>
      <c r="N31" s="39">
        <f t="shared" si="0"/>
        <v>36</v>
      </c>
      <c r="O31" s="27">
        <v>21</v>
      </c>
      <c r="P31" s="27">
        <v>21</v>
      </c>
      <c r="Q31" s="27"/>
      <c r="R31" s="47">
        <v>15</v>
      </c>
      <c r="S31" s="27" t="s">
        <v>79</v>
      </c>
      <c r="T31" s="27" t="s">
        <v>166</v>
      </c>
      <c r="U31" s="27" t="s">
        <v>35</v>
      </c>
      <c r="V31" s="27"/>
      <c r="W31" s="11"/>
    </row>
    <row r="32" spans="1:23" ht="14.25" customHeight="1" hidden="1">
      <c r="A32" s="28"/>
      <c r="B32" s="28"/>
      <c r="C32" s="28" t="s">
        <v>218</v>
      </c>
      <c r="D32" s="28"/>
      <c r="E32" s="28"/>
      <c r="F32" s="28"/>
      <c r="G32" s="28"/>
      <c r="H32" s="28">
        <f>SUM(H33:H34)</f>
        <v>2.3</v>
      </c>
      <c r="I32" s="28"/>
      <c r="J32" s="28"/>
      <c r="K32" s="28">
        <f>SUM(K33:K34)</f>
        <v>2.3</v>
      </c>
      <c r="L32" s="3"/>
      <c r="M32" s="3"/>
      <c r="N32" s="38">
        <f t="shared" si="0"/>
        <v>276</v>
      </c>
      <c r="O32" s="28">
        <v>80.5</v>
      </c>
      <c r="P32" s="28">
        <v>80.5</v>
      </c>
      <c r="Q32" s="28"/>
      <c r="R32" s="48">
        <f>SUM(R33:R34)</f>
        <v>195.5</v>
      </c>
      <c r="S32" s="28"/>
      <c r="T32" s="28"/>
      <c r="U32" s="28"/>
      <c r="V32" s="28"/>
      <c r="W32" s="11"/>
    </row>
    <row r="33" spans="1:23" ht="14.25" customHeight="1" hidden="1">
      <c r="A33" s="27">
        <v>18</v>
      </c>
      <c r="B33" s="27" t="s">
        <v>28</v>
      </c>
      <c r="C33" s="27" t="s">
        <v>86</v>
      </c>
      <c r="D33" s="27" t="s">
        <v>167</v>
      </c>
      <c r="E33" s="27" t="s">
        <v>643</v>
      </c>
      <c r="F33" s="27" t="s">
        <v>168</v>
      </c>
      <c r="G33" s="27" t="s">
        <v>30</v>
      </c>
      <c r="H33" s="27">
        <v>1</v>
      </c>
      <c r="I33" s="27"/>
      <c r="J33" s="27"/>
      <c r="K33" s="27">
        <v>1</v>
      </c>
      <c r="L33" s="3">
        <v>2017</v>
      </c>
      <c r="M33" s="3">
        <v>2017</v>
      </c>
      <c r="N33" s="39">
        <f t="shared" si="0"/>
        <v>120</v>
      </c>
      <c r="O33" s="27">
        <v>35</v>
      </c>
      <c r="P33" s="27">
        <v>35</v>
      </c>
      <c r="Q33" s="27"/>
      <c r="R33" s="47">
        <v>85</v>
      </c>
      <c r="S33" s="27" t="s">
        <v>79</v>
      </c>
      <c r="T33" s="27" t="s">
        <v>169</v>
      </c>
      <c r="U33" s="27" t="s">
        <v>35</v>
      </c>
      <c r="V33" s="27"/>
      <c r="W33" s="11"/>
    </row>
    <row r="34" spans="1:23" s="24" customFormat="1" ht="14.25" customHeight="1" hidden="1">
      <c r="A34" s="27">
        <v>19</v>
      </c>
      <c r="B34" s="27" t="s">
        <v>28</v>
      </c>
      <c r="C34" s="27" t="s">
        <v>86</v>
      </c>
      <c r="D34" s="27" t="s">
        <v>170</v>
      </c>
      <c r="E34" s="27" t="s">
        <v>675</v>
      </c>
      <c r="F34" s="27" t="s">
        <v>171</v>
      </c>
      <c r="G34" s="27" t="s">
        <v>30</v>
      </c>
      <c r="H34" s="27">
        <v>1.3</v>
      </c>
      <c r="I34" s="27"/>
      <c r="J34" s="27"/>
      <c r="K34" s="27">
        <v>1.3</v>
      </c>
      <c r="L34" s="3">
        <v>2017</v>
      </c>
      <c r="M34" s="3">
        <v>2017</v>
      </c>
      <c r="N34" s="39">
        <f t="shared" si="0"/>
        <v>156</v>
      </c>
      <c r="O34" s="27">
        <v>45.5</v>
      </c>
      <c r="P34" s="27">
        <v>45.5</v>
      </c>
      <c r="Q34" s="27"/>
      <c r="R34" s="47">
        <v>110.5</v>
      </c>
      <c r="S34" s="27" t="s">
        <v>79</v>
      </c>
      <c r="T34" s="27" t="s">
        <v>172</v>
      </c>
      <c r="U34" s="27" t="s">
        <v>35</v>
      </c>
      <c r="V34" s="27"/>
      <c r="W34" s="11"/>
    </row>
    <row r="35" spans="1:23" ht="14.25" customHeight="1" hidden="1">
      <c r="A35" s="28"/>
      <c r="B35" s="28"/>
      <c r="C35" s="28" t="s">
        <v>219</v>
      </c>
      <c r="D35" s="28"/>
      <c r="E35" s="28"/>
      <c r="F35" s="28"/>
      <c r="G35" s="28"/>
      <c r="H35" s="28">
        <f>SUM(H36:H37)</f>
        <v>4.23</v>
      </c>
      <c r="I35" s="28"/>
      <c r="J35" s="28"/>
      <c r="K35" s="28">
        <f>SUM(K36:K37)</f>
        <v>4.23</v>
      </c>
      <c r="L35" s="3"/>
      <c r="M35" s="3"/>
      <c r="N35" s="38">
        <f t="shared" si="0"/>
        <v>224.2</v>
      </c>
      <c r="O35" s="28">
        <v>148.1</v>
      </c>
      <c r="P35" s="28">
        <v>148.1</v>
      </c>
      <c r="Q35" s="28"/>
      <c r="R35" s="48">
        <f>SUM(R36:R37)</f>
        <v>76.1</v>
      </c>
      <c r="S35" s="28"/>
      <c r="T35" s="28"/>
      <c r="U35" s="28"/>
      <c r="V35" s="28"/>
      <c r="W35" s="11"/>
    </row>
    <row r="36" spans="1:23" ht="14.25" customHeight="1" hidden="1">
      <c r="A36" s="27">
        <v>20</v>
      </c>
      <c r="B36" s="27" t="s">
        <v>28</v>
      </c>
      <c r="C36" s="27" t="s">
        <v>93</v>
      </c>
      <c r="D36" s="27" t="s">
        <v>173</v>
      </c>
      <c r="E36" s="27" t="s">
        <v>697</v>
      </c>
      <c r="F36" s="27" t="s">
        <v>174</v>
      </c>
      <c r="G36" s="27" t="s">
        <v>30</v>
      </c>
      <c r="H36" s="27">
        <v>2.83</v>
      </c>
      <c r="I36" s="27"/>
      <c r="J36" s="27"/>
      <c r="K36" s="27">
        <v>2.83</v>
      </c>
      <c r="L36" s="3">
        <v>2017</v>
      </c>
      <c r="M36" s="3">
        <v>2017</v>
      </c>
      <c r="N36" s="39">
        <f t="shared" si="0"/>
        <v>150</v>
      </c>
      <c r="O36" s="27">
        <v>99.1</v>
      </c>
      <c r="P36" s="27">
        <v>99.1</v>
      </c>
      <c r="Q36" s="27"/>
      <c r="R36" s="47">
        <v>50.9</v>
      </c>
      <c r="S36" s="27" t="s">
        <v>79</v>
      </c>
      <c r="T36" s="27" t="s">
        <v>175</v>
      </c>
      <c r="U36" s="27" t="s">
        <v>35</v>
      </c>
      <c r="V36" s="27"/>
      <c r="W36" s="11"/>
    </row>
    <row r="37" spans="1:23" ht="14.25" customHeight="1" hidden="1">
      <c r="A37" s="27">
        <v>21</v>
      </c>
      <c r="B37" s="27" t="s">
        <v>28</v>
      </c>
      <c r="C37" s="27" t="s">
        <v>93</v>
      </c>
      <c r="D37" s="27" t="s">
        <v>176</v>
      </c>
      <c r="E37" s="27" t="s">
        <v>698</v>
      </c>
      <c r="F37" s="27" t="s">
        <v>177</v>
      </c>
      <c r="G37" s="27" t="s">
        <v>30</v>
      </c>
      <c r="H37" s="27">
        <v>1.4</v>
      </c>
      <c r="I37" s="27"/>
      <c r="J37" s="27"/>
      <c r="K37" s="27">
        <v>1.4</v>
      </c>
      <c r="L37" s="3">
        <v>2017</v>
      </c>
      <c r="M37" s="3">
        <v>2017</v>
      </c>
      <c r="N37" s="39">
        <f t="shared" si="0"/>
        <v>74.2</v>
      </c>
      <c r="O37" s="27">
        <v>49</v>
      </c>
      <c r="P37" s="27">
        <v>49</v>
      </c>
      <c r="Q37" s="27"/>
      <c r="R37" s="47">
        <v>25.2</v>
      </c>
      <c r="S37" s="27" t="s">
        <v>79</v>
      </c>
      <c r="T37" s="27" t="s">
        <v>178</v>
      </c>
      <c r="U37" s="27" t="s">
        <v>35</v>
      </c>
      <c r="V37" s="27"/>
      <c r="W37" s="11"/>
    </row>
    <row r="38" ht="14.25" customHeight="1">
      <c r="R38" s="49"/>
    </row>
  </sheetData>
  <sheetProtection/>
  <mergeCells count="26">
    <mergeCell ref="M4:M5"/>
    <mergeCell ref="K4:K5"/>
    <mergeCell ref="T3:T5"/>
    <mergeCell ref="V3:V5"/>
    <mergeCell ref="O4:Q4"/>
    <mergeCell ref="L3:M3"/>
    <mergeCell ref="S3:S5"/>
    <mergeCell ref="N4:N5"/>
    <mergeCell ref="R4:R5"/>
    <mergeCell ref="N3:R3"/>
    <mergeCell ref="C4:C5"/>
    <mergeCell ref="L4:L5"/>
    <mergeCell ref="I4:I5"/>
    <mergeCell ref="D4:D5"/>
    <mergeCell ref="H4:H5"/>
    <mergeCell ref="J4:J5"/>
    <mergeCell ref="A1:C1"/>
    <mergeCell ref="H3:K3"/>
    <mergeCell ref="U3:U5"/>
    <mergeCell ref="A2:V2"/>
    <mergeCell ref="A3:D3"/>
    <mergeCell ref="F3:F5"/>
    <mergeCell ref="G3:G5"/>
    <mergeCell ref="E3:E5"/>
    <mergeCell ref="A4:A5"/>
    <mergeCell ref="B4:B5"/>
  </mergeCells>
  <printOptions/>
  <pageMargins left="0.35433070866141736" right="0.15748031496062992" top="0.1968503937007874" bottom="0.3937007874015748" header="0.2755905511811024" footer="0.15748031496062992"/>
  <pageSetup errors="blank" horizontalDpi="600" verticalDpi="600" orientation="landscape" paperSize="9" scale="7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30"/>
  <sheetViews>
    <sheetView tabSelected="1" zoomScale="75" zoomScaleNormal="75" zoomScalePageLayoutView="0" workbookViewId="0" topLeftCell="A1">
      <selection activeCell="N111" sqref="N111"/>
    </sheetView>
  </sheetViews>
  <sheetFormatPr defaultColWidth="9.00390625" defaultRowHeight="14.25" customHeight="1"/>
  <cols>
    <col min="1" max="1" width="3.75390625" style="0" customWidth="1"/>
    <col min="2" max="2" width="9.75390625" style="0" customWidth="1"/>
    <col min="3" max="3" width="7.00390625" style="0" customWidth="1"/>
    <col min="4" max="4" width="8.125" style="0" customWidth="1"/>
    <col min="5" max="5" width="9.25390625" style="0" customWidth="1"/>
    <col min="6" max="6" width="17.50390625" style="0" customWidth="1"/>
    <col min="7" max="7" width="4.75390625" style="0" customWidth="1"/>
    <col min="8" max="8" width="8.50390625" style="0" customWidth="1"/>
    <col min="9" max="10" width="4.75390625" style="0" customWidth="1"/>
    <col min="11" max="11" width="8.125" style="0" customWidth="1"/>
    <col min="12" max="12" width="6.75390625" style="0" customWidth="1"/>
    <col min="13" max="13" width="6.25390625" style="0" customWidth="1"/>
    <col min="14" max="14" width="10.25390625" style="0" customWidth="1"/>
    <col min="15" max="15" width="9.75390625" style="0" customWidth="1"/>
    <col min="17" max="17" width="9.125" style="0" customWidth="1"/>
    <col min="18" max="18" width="9.25390625" style="0" customWidth="1"/>
    <col min="19" max="19" width="8.625" style="0" customWidth="1"/>
    <col min="20" max="20" width="11.625" style="0" customWidth="1"/>
    <col min="21" max="21" width="5.50390625" style="0" customWidth="1"/>
    <col min="22" max="22" width="7.25390625" style="0" customWidth="1"/>
    <col min="23" max="23" width="9.625" style="0" bestFit="1" customWidth="1"/>
  </cols>
  <sheetData>
    <row r="1" ht="14.25" customHeight="1">
      <c r="B1" s="19" t="s">
        <v>597</v>
      </c>
    </row>
    <row r="2" spans="1:22" ht="41.25" customHeight="1">
      <c r="A2" s="117" t="s">
        <v>779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19" customFormat="1" ht="51" customHeight="1">
      <c r="A3" s="113" t="s">
        <v>3</v>
      </c>
      <c r="B3" s="113"/>
      <c r="C3" s="113"/>
      <c r="D3" s="113"/>
      <c r="E3" s="113" t="s">
        <v>23</v>
      </c>
      <c r="F3" s="115" t="s">
        <v>4</v>
      </c>
      <c r="G3" s="113" t="s">
        <v>5</v>
      </c>
      <c r="H3" s="113" t="s">
        <v>25</v>
      </c>
      <c r="I3" s="113"/>
      <c r="J3" s="113"/>
      <c r="K3" s="113"/>
      <c r="L3" s="113" t="s">
        <v>6</v>
      </c>
      <c r="M3" s="113"/>
      <c r="N3" s="113" t="s">
        <v>26</v>
      </c>
      <c r="O3" s="113"/>
      <c r="P3" s="113"/>
      <c r="Q3" s="113"/>
      <c r="R3" s="113"/>
      <c r="S3" s="113" t="s">
        <v>17</v>
      </c>
      <c r="T3" s="113" t="s">
        <v>18</v>
      </c>
      <c r="U3" s="113" t="s">
        <v>27</v>
      </c>
      <c r="V3" s="115" t="s">
        <v>7</v>
      </c>
    </row>
    <row r="4" spans="1:22" s="19" customFormat="1" ht="19.5" customHeight="1">
      <c r="A4" s="113" t="s">
        <v>0</v>
      </c>
      <c r="B4" s="113" t="s">
        <v>24</v>
      </c>
      <c r="C4" s="113" t="s">
        <v>8</v>
      </c>
      <c r="D4" s="113" t="s">
        <v>9</v>
      </c>
      <c r="E4" s="113"/>
      <c r="F4" s="115"/>
      <c r="G4" s="113"/>
      <c r="H4" s="113" t="s">
        <v>1</v>
      </c>
      <c r="I4" s="113" t="s">
        <v>10</v>
      </c>
      <c r="J4" s="113" t="s">
        <v>11</v>
      </c>
      <c r="K4" s="113" t="s">
        <v>12</v>
      </c>
      <c r="L4" s="113" t="s">
        <v>13</v>
      </c>
      <c r="M4" s="113" t="s">
        <v>14</v>
      </c>
      <c r="N4" s="113" t="s">
        <v>15</v>
      </c>
      <c r="O4" s="113" t="s">
        <v>19</v>
      </c>
      <c r="P4" s="113"/>
      <c r="Q4" s="113"/>
      <c r="R4" s="113" t="s">
        <v>16</v>
      </c>
      <c r="S4" s="113"/>
      <c r="T4" s="113"/>
      <c r="U4" s="113"/>
      <c r="V4" s="115"/>
    </row>
    <row r="5" spans="1:22" s="19" customFormat="1" ht="19.5" customHeight="1">
      <c r="A5" s="113"/>
      <c r="B5" s="113"/>
      <c r="C5" s="113"/>
      <c r="D5" s="113"/>
      <c r="E5" s="113"/>
      <c r="F5" s="115"/>
      <c r="G5" s="113"/>
      <c r="H5" s="113"/>
      <c r="I5" s="113"/>
      <c r="J5" s="113"/>
      <c r="K5" s="113"/>
      <c r="L5" s="113"/>
      <c r="M5" s="113"/>
      <c r="N5" s="113"/>
      <c r="O5" s="4" t="s">
        <v>20</v>
      </c>
      <c r="P5" s="4" t="s">
        <v>21</v>
      </c>
      <c r="Q5" s="4" t="s">
        <v>22</v>
      </c>
      <c r="R5" s="113"/>
      <c r="S5" s="113"/>
      <c r="T5" s="113"/>
      <c r="U5" s="113"/>
      <c r="V5" s="115"/>
    </row>
    <row r="6" spans="1:22" s="19" customFormat="1" ht="18.75" customHeight="1">
      <c r="A6" s="5" t="s">
        <v>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</row>
    <row r="7" spans="1:22" s="51" customFormat="1" ht="18" customHeight="1" hidden="1">
      <c r="A7" s="12"/>
      <c r="B7" s="12"/>
      <c r="C7" s="12" t="s">
        <v>37</v>
      </c>
      <c r="D7" s="12"/>
      <c r="E7" s="12"/>
      <c r="F7" s="12"/>
      <c r="G7" s="12"/>
      <c r="H7" s="12" t="e">
        <f>H8+H40+H62+H73+H96+H102+H110+#REF!+#REF!</f>
        <v>#REF!</v>
      </c>
      <c r="I7" s="12"/>
      <c r="J7" s="12"/>
      <c r="K7" s="12" t="e">
        <f>K8+K40+K62+K73+K96+K102+K110+#REF!+#REF!</f>
        <v>#REF!</v>
      </c>
      <c r="L7" s="12"/>
      <c r="M7" s="12"/>
      <c r="N7" s="50" t="e">
        <f>N8+N40+N62+N73+N96+N102+N110+#REF!+#REF!</f>
        <v>#REF!</v>
      </c>
      <c r="O7" s="50" t="e">
        <f>O8+O40+O62+O73+O96+O102+O110+#REF!+#REF!</f>
        <v>#REF!</v>
      </c>
      <c r="P7" s="50" t="e">
        <f>P8+P40+P62+P73+P96+P102+P110+#REF!+#REF!</f>
        <v>#REF!</v>
      </c>
      <c r="Q7" s="50" t="e">
        <f>Q8+Q40+Q62+Q73+Q96+Q102+Q110+#REF!+#REF!</f>
        <v>#REF!</v>
      </c>
      <c r="R7" s="50" t="e">
        <f>R8+R40+R62+R73+R96+R102+R110+#REF!+#REF!</f>
        <v>#REF!</v>
      </c>
      <c r="S7" s="12"/>
      <c r="T7" s="12"/>
      <c r="U7" s="12"/>
      <c r="V7" s="12"/>
    </row>
    <row r="8" spans="1:22" s="19" customFormat="1" ht="15" customHeight="1" hidden="1">
      <c r="A8" s="5"/>
      <c r="B8" s="4"/>
      <c r="C8" s="4" t="s">
        <v>39</v>
      </c>
      <c r="D8" s="4"/>
      <c r="E8" s="4"/>
      <c r="F8" s="4"/>
      <c r="G8" s="4"/>
      <c r="H8" s="4">
        <f>SUM(H9:H39)</f>
        <v>59.12</v>
      </c>
      <c r="I8" s="4"/>
      <c r="J8" s="4"/>
      <c r="K8" s="4">
        <f>SUM(K9:K39)</f>
        <v>59.12</v>
      </c>
      <c r="L8" s="4"/>
      <c r="M8" s="4"/>
      <c r="N8" s="52">
        <f>SUM(N9:N39)</f>
        <v>2955.78</v>
      </c>
      <c r="O8" s="52">
        <f>SUM(O9:O39)</f>
        <v>2069.7</v>
      </c>
      <c r="P8" s="52">
        <f>SUM(P9:P39)</f>
        <v>768.46</v>
      </c>
      <c r="Q8" s="52">
        <f>SUM(Q9:Q39)</f>
        <v>1301.24</v>
      </c>
      <c r="R8" s="52">
        <f>SUM(R9:R39)</f>
        <v>886.0799999999999</v>
      </c>
      <c r="S8" s="4"/>
      <c r="T8" s="4"/>
      <c r="U8" s="4"/>
      <c r="V8" s="4"/>
    </row>
    <row r="9" spans="1:22" s="19" customFormat="1" ht="15" customHeight="1" hidden="1">
      <c r="A9" s="3">
        <v>1</v>
      </c>
      <c r="B9" s="3" t="s">
        <v>28</v>
      </c>
      <c r="C9" s="3" t="s">
        <v>33</v>
      </c>
      <c r="D9" s="53" t="s">
        <v>220</v>
      </c>
      <c r="E9" s="3" t="s">
        <v>644</v>
      </c>
      <c r="F9" s="54" t="s">
        <v>221</v>
      </c>
      <c r="G9" s="3" t="s">
        <v>30</v>
      </c>
      <c r="H9" s="53">
        <v>2</v>
      </c>
      <c r="I9" s="3"/>
      <c r="J9" s="55"/>
      <c r="K9" s="53">
        <v>2</v>
      </c>
      <c r="L9" s="3">
        <v>2017</v>
      </c>
      <c r="M9" s="3">
        <v>2017</v>
      </c>
      <c r="N9" s="32">
        <f aca="true" t="shared" si="0" ref="N9:N40">O9+R9</f>
        <v>100</v>
      </c>
      <c r="O9" s="32">
        <f aca="true" t="shared" si="1" ref="O9:O40">P9+Q9</f>
        <v>70</v>
      </c>
      <c r="P9" s="32">
        <f>K9*13</f>
        <v>26</v>
      </c>
      <c r="Q9" s="14">
        <f aca="true" t="shared" si="2" ref="Q9:Q29">K9*22</f>
        <v>44</v>
      </c>
      <c r="R9" s="32">
        <v>30</v>
      </c>
      <c r="S9" s="14" t="s">
        <v>36</v>
      </c>
      <c r="T9" s="56" t="s">
        <v>222</v>
      </c>
      <c r="U9" s="8" t="s">
        <v>34</v>
      </c>
      <c r="V9" s="14"/>
    </row>
    <row r="10" spans="1:23" s="19" customFormat="1" ht="15" customHeight="1" hidden="1">
      <c r="A10" s="3">
        <v>2</v>
      </c>
      <c r="B10" s="3" t="s">
        <v>28</v>
      </c>
      <c r="C10" s="3" t="s">
        <v>33</v>
      </c>
      <c r="D10" s="53" t="s">
        <v>220</v>
      </c>
      <c r="E10" s="3" t="s">
        <v>645</v>
      </c>
      <c r="F10" s="54" t="s">
        <v>467</v>
      </c>
      <c r="G10" s="3" t="s">
        <v>30</v>
      </c>
      <c r="H10" s="53">
        <v>7</v>
      </c>
      <c r="I10" s="3"/>
      <c r="J10" s="55"/>
      <c r="K10" s="53">
        <v>7</v>
      </c>
      <c r="L10" s="3">
        <v>2017</v>
      </c>
      <c r="M10" s="3">
        <v>2017</v>
      </c>
      <c r="N10" s="32">
        <f t="shared" si="0"/>
        <v>350</v>
      </c>
      <c r="O10" s="32">
        <f t="shared" si="1"/>
        <v>245</v>
      </c>
      <c r="P10" s="32">
        <f>K10*13</f>
        <v>91</v>
      </c>
      <c r="Q10" s="14">
        <f t="shared" si="2"/>
        <v>154</v>
      </c>
      <c r="R10" s="32">
        <v>105</v>
      </c>
      <c r="S10" s="14" t="s">
        <v>36</v>
      </c>
      <c r="T10" s="57" t="s">
        <v>223</v>
      </c>
      <c r="U10" s="8" t="s">
        <v>34</v>
      </c>
      <c r="V10" s="14"/>
      <c r="W10" s="58"/>
    </row>
    <row r="11" spans="1:22" s="19" customFormat="1" ht="15" customHeight="1" hidden="1">
      <c r="A11" s="3">
        <v>3</v>
      </c>
      <c r="B11" s="3" t="s">
        <v>28</v>
      </c>
      <c r="C11" s="3" t="s">
        <v>33</v>
      </c>
      <c r="D11" s="53" t="s">
        <v>224</v>
      </c>
      <c r="E11" s="14" t="s">
        <v>646</v>
      </c>
      <c r="F11" s="54" t="s">
        <v>225</v>
      </c>
      <c r="G11" s="3" t="s">
        <v>30</v>
      </c>
      <c r="H11" s="53">
        <v>1.8</v>
      </c>
      <c r="I11" s="3"/>
      <c r="J11" s="55"/>
      <c r="K11" s="53">
        <v>1.8</v>
      </c>
      <c r="L11" s="3">
        <v>2017</v>
      </c>
      <c r="M11" s="3">
        <v>2017</v>
      </c>
      <c r="N11" s="32">
        <f t="shared" si="0"/>
        <v>90</v>
      </c>
      <c r="O11" s="32">
        <f t="shared" si="1"/>
        <v>63</v>
      </c>
      <c r="P11" s="32">
        <f>K11*13</f>
        <v>23.400000000000002</v>
      </c>
      <c r="Q11" s="14">
        <f t="shared" si="2"/>
        <v>39.6</v>
      </c>
      <c r="R11" s="32">
        <v>27</v>
      </c>
      <c r="S11" s="14" t="s">
        <v>36</v>
      </c>
      <c r="T11" s="56" t="s">
        <v>226</v>
      </c>
      <c r="U11" s="8" t="s">
        <v>34</v>
      </c>
      <c r="V11" s="14"/>
    </row>
    <row r="12" spans="1:23" s="19" customFormat="1" ht="15" customHeight="1" hidden="1">
      <c r="A12" s="3">
        <v>4</v>
      </c>
      <c r="B12" s="3" t="s">
        <v>28</v>
      </c>
      <c r="C12" s="3" t="s">
        <v>33</v>
      </c>
      <c r="D12" s="53" t="s">
        <v>227</v>
      </c>
      <c r="E12" s="14" t="s">
        <v>647</v>
      </c>
      <c r="F12" s="54" t="s">
        <v>468</v>
      </c>
      <c r="G12" s="3" t="s">
        <v>30</v>
      </c>
      <c r="H12" s="53">
        <v>0.32</v>
      </c>
      <c r="I12" s="3"/>
      <c r="J12" s="55"/>
      <c r="K12" s="53">
        <v>0.32</v>
      </c>
      <c r="L12" s="3">
        <v>2017</v>
      </c>
      <c r="M12" s="3">
        <v>2017</v>
      </c>
      <c r="N12" s="32">
        <f t="shared" si="0"/>
        <v>15.899999999999999</v>
      </c>
      <c r="O12" s="32">
        <f t="shared" si="1"/>
        <v>11.1</v>
      </c>
      <c r="P12" s="32">
        <v>4.06</v>
      </c>
      <c r="Q12" s="14">
        <f t="shared" si="2"/>
        <v>7.04</v>
      </c>
      <c r="R12" s="32">
        <v>4.8</v>
      </c>
      <c r="S12" s="14" t="s">
        <v>36</v>
      </c>
      <c r="T12" s="59" t="s">
        <v>228</v>
      </c>
      <c r="U12" s="8" t="s">
        <v>34</v>
      </c>
      <c r="V12" s="14"/>
      <c r="W12" s="58"/>
    </row>
    <row r="13" spans="1:22" s="19" customFormat="1" ht="15" customHeight="1" hidden="1">
      <c r="A13" s="3">
        <v>5</v>
      </c>
      <c r="B13" s="3" t="s">
        <v>28</v>
      </c>
      <c r="C13" s="3" t="s">
        <v>33</v>
      </c>
      <c r="D13" s="53" t="s">
        <v>229</v>
      </c>
      <c r="E13" s="3" t="s">
        <v>648</v>
      </c>
      <c r="F13" s="54" t="s">
        <v>230</v>
      </c>
      <c r="G13" s="3" t="s">
        <v>30</v>
      </c>
      <c r="H13" s="53">
        <v>1</v>
      </c>
      <c r="I13" s="3"/>
      <c r="J13" s="55"/>
      <c r="K13" s="53">
        <v>1</v>
      </c>
      <c r="L13" s="3">
        <v>2017</v>
      </c>
      <c r="M13" s="3">
        <v>2017</v>
      </c>
      <c r="N13" s="32">
        <f t="shared" si="0"/>
        <v>50</v>
      </c>
      <c r="O13" s="32">
        <f t="shared" si="1"/>
        <v>35</v>
      </c>
      <c r="P13" s="32">
        <f aca="true" t="shared" si="3" ref="P13:P44">K13*13</f>
        <v>13</v>
      </c>
      <c r="Q13" s="14">
        <f t="shared" si="2"/>
        <v>22</v>
      </c>
      <c r="R13" s="32">
        <v>15</v>
      </c>
      <c r="S13" s="14" t="s">
        <v>36</v>
      </c>
      <c r="T13" s="56" t="s">
        <v>231</v>
      </c>
      <c r="U13" s="8" t="s">
        <v>34</v>
      </c>
      <c r="V13" s="14"/>
    </row>
    <row r="14" spans="1:23" s="19" customFormat="1" ht="15" customHeight="1" hidden="1">
      <c r="A14" s="3">
        <v>6</v>
      </c>
      <c r="B14" s="3" t="s">
        <v>28</v>
      </c>
      <c r="C14" s="3" t="s">
        <v>33</v>
      </c>
      <c r="D14" s="60" t="s">
        <v>232</v>
      </c>
      <c r="E14" s="3" t="s">
        <v>649</v>
      </c>
      <c r="F14" s="54" t="s">
        <v>233</v>
      </c>
      <c r="G14" s="3" t="s">
        <v>30</v>
      </c>
      <c r="H14" s="53">
        <v>0.2</v>
      </c>
      <c r="I14" s="61"/>
      <c r="J14" s="55"/>
      <c r="K14" s="53">
        <v>0.2</v>
      </c>
      <c r="L14" s="3">
        <v>2017</v>
      </c>
      <c r="M14" s="3">
        <v>2017</v>
      </c>
      <c r="N14" s="32">
        <f t="shared" si="0"/>
        <v>10</v>
      </c>
      <c r="O14" s="32">
        <f t="shared" si="1"/>
        <v>7</v>
      </c>
      <c r="P14" s="32">
        <f t="shared" si="3"/>
        <v>2.6</v>
      </c>
      <c r="Q14" s="14">
        <f t="shared" si="2"/>
        <v>4.4</v>
      </c>
      <c r="R14" s="32">
        <v>3</v>
      </c>
      <c r="S14" s="14" t="s">
        <v>36</v>
      </c>
      <c r="T14" s="61" t="s">
        <v>234</v>
      </c>
      <c r="U14" s="8" t="s">
        <v>34</v>
      </c>
      <c r="V14" s="14"/>
      <c r="W14" s="58"/>
    </row>
    <row r="15" spans="1:22" s="19" customFormat="1" ht="15" customHeight="1" hidden="1">
      <c r="A15" s="3">
        <v>7</v>
      </c>
      <c r="B15" s="3" t="s">
        <v>28</v>
      </c>
      <c r="C15" s="3" t="s">
        <v>33</v>
      </c>
      <c r="D15" s="60" t="s">
        <v>232</v>
      </c>
      <c r="E15" s="3" t="s">
        <v>650</v>
      </c>
      <c r="F15" s="54" t="s">
        <v>235</v>
      </c>
      <c r="G15" s="3" t="s">
        <v>30</v>
      </c>
      <c r="H15" s="53">
        <v>3.81</v>
      </c>
      <c r="I15" s="61"/>
      <c r="J15" s="55"/>
      <c r="K15" s="53">
        <v>3.81</v>
      </c>
      <c r="L15" s="3">
        <v>2017</v>
      </c>
      <c r="M15" s="3">
        <v>2017</v>
      </c>
      <c r="N15" s="32">
        <f t="shared" si="0"/>
        <v>190.55</v>
      </c>
      <c r="O15" s="32">
        <f t="shared" si="1"/>
        <v>133.35000000000002</v>
      </c>
      <c r="P15" s="32">
        <f t="shared" si="3"/>
        <v>49.53</v>
      </c>
      <c r="Q15" s="14">
        <f t="shared" si="2"/>
        <v>83.82000000000001</v>
      </c>
      <c r="R15" s="32">
        <v>57.2</v>
      </c>
      <c r="S15" s="14" t="s">
        <v>36</v>
      </c>
      <c r="T15" s="7" t="s">
        <v>236</v>
      </c>
      <c r="U15" s="8" t="s">
        <v>34</v>
      </c>
      <c r="V15" s="14"/>
    </row>
    <row r="16" spans="1:22" s="19" customFormat="1" ht="15" customHeight="1" hidden="1">
      <c r="A16" s="3">
        <v>8</v>
      </c>
      <c r="B16" s="3" t="s">
        <v>28</v>
      </c>
      <c r="C16" s="3" t="s">
        <v>33</v>
      </c>
      <c r="D16" s="53" t="s">
        <v>237</v>
      </c>
      <c r="E16" s="3" t="s">
        <v>651</v>
      </c>
      <c r="F16" s="54" t="s">
        <v>238</v>
      </c>
      <c r="G16" s="3" t="s">
        <v>30</v>
      </c>
      <c r="H16" s="53">
        <v>2.1</v>
      </c>
      <c r="I16" s="61"/>
      <c r="J16" s="55"/>
      <c r="K16" s="53">
        <v>2.1</v>
      </c>
      <c r="L16" s="3">
        <v>2017</v>
      </c>
      <c r="M16" s="3">
        <v>2017</v>
      </c>
      <c r="N16" s="32">
        <f t="shared" si="0"/>
        <v>105</v>
      </c>
      <c r="O16" s="32">
        <f t="shared" si="1"/>
        <v>73.5</v>
      </c>
      <c r="P16" s="32">
        <f t="shared" si="3"/>
        <v>27.3</v>
      </c>
      <c r="Q16" s="14">
        <f t="shared" si="2"/>
        <v>46.2</v>
      </c>
      <c r="R16" s="32">
        <v>31.5</v>
      </c>
      <c r="S16" s="14" t="s">
        <v>36</v>
      </c>
      <c r="T16" s="7" t="s">
        <v>239</v>
      </c>
      <c r="U16" s="8" t="s">
        <v>34</v>
      </c>
      <c r="V16" s="14"/>
    </row>
    <row r="17" spans="1:22" s="19" customFormat="1" ht="15" customHeight="1" hidden="1">
      <c r="A17" s="3">
        <v>9</v>
      </c>
      <c r="B17" s="3" t="s">
        <v>28</v>
      </c>
      <c r="C17" s="3" t="s">
        <v>33</v>
      </c>
      <c r="D17" s="53" t="s">
        <v>237</v>
      </c>
      <c r="E17" s="3" t="s">
        <v>652</v>
      </c>
      <c r="F17" s="54" t="s">
        <v>240</v>
      </c>
      <c r="G17" s="3" t="s">
        <v>30</v>
      </c>
      <c r="H17" s="53">
        <v>0.4</v>
      </c>
      <c r="I17" s="61"/>
      <c r="J17" s="55"/>
      <c r="K17" s="53">
        <v>0.4</v>
      </c>
      <c r="L17" s="3">
        <v>2017</v>
      </c>
      <c r="M17" s="3">
        <v>2017</v>
      </c>
      <c r="N17" s="32">
        <f t="shared" si="0"/>
        <v>20</v>
      </c>
      <c r="O17" s="32">
        <f t="shared" si="1"/>
        <v>14</v>
      </c>
      <c r="P17" s="32">
        <f t="shared" si="3"/>
        <v>5.2</v>
      </c>
      <c r="Q17" s="14">
        <f t="shared" si="2"/>
        <v>8.8</v>
      </c>
      <c r="R17" s="32">
        <v>6</v>
      </c>
      <c r="S17" s="14" t="s">
        <v>36</v>
      </c>
      <c r="T17" s="7" t="s">
        <v>241</v>
      </c>
      <c r="U17" s="8" t="s">
        <v>34</v>
      </c>
      <c r="V17" s="14"/>
    </row>
    <row r="18" spans="1:22" s="19" customFormat="1" ht="15" customHeight="1" hidden="1">
      <c r="A18" s="3">
        <v>10</v>
      </c>
      <c r="B18" s="3" t="s">
        <v>28</v>
      </c>
      <c r="C18" s="3" t="s">
        <v>33</v>
      </c>
      <c r="D18" s="53" t="s">
        <v>242</v>
      </c>
      <c r="E18" s="3" t="s">
        <v>653</v>
      </c>
      <c r="F18" s="54" t="s">
        <v>243</v>
      </c>
      <c r="G18" s="3" t="s">
        <v>30</v>
      </c>
      <c r="H18" s="53">
        <v>0.6</v>
      </c>
      <c r="I18" s="61"/>
      <c r="J18" s="55"/>
      <c r="K18" s="53">
        <v>0.6</v>
      </c>
      <c r="L18" s="3">
        <v>2017</v>
      </c>
      <c r="M18" s="3">
        <v>2017</v>
      </c>
      <c r="N18" s="32">
        <f t="shared" si="0"/>
        <v>30.1</v>
      </c>
      <c r="O18" s="32">
        <f t="shared" si="1"/>
        <v>21</v>
      </c>
      <c r="P18" s="32">
        <f t="shared" si="3"/>
        <v>7.8</v>
      </c>
      <c r="Q18" s="14">
        <f t="shared" si="2"/>
        <v>13.2</v>
      </c>
      <c r="R18" s="32">
        <v>9.1</v>
      </c>
      <c r="S18" s="14" t="s">
        <v>36</v>
      </c>
      <c r="T18" s="7" t="s">
        <v>244</v>
      </c>
      <c r="U18" s="8" t="s">
        <v>34</v>
      </c>
      <c r="V18" s="14"/>
    </row>
    <row r="19" spans="1:22" s="19" customFormat="1" ht="15" customHeight="1" hidden="1">
      <c r="A19" s="3">
        <v>11</v>
      </c>
      <c r="B19" s="3" t="s">
        <v>28</v>
      </c>
      <c r="C19" s="3" t="s">
        <v>33</v>
      </c>
      <c r="D19" s="53" t="s">
        <v>245</v>
      </c>
      <c r="E19" s="14" t="s">
        <v>654</v>
      </c>
      <c r="F19" s="53" t="s">
        <v>246</v>
      </c>
      <c r="G19" s="3" t="s">
        <v>30</v>
      </c>
      <c r="H19" s="53">
        <v>1.1</v>
      </c>
      <c r="I19" s="61"/>
      <c r="J19" s="55"/>
      <c r="K19" s="53">
        <v>1.1</v>
      </c>
      <c r="L19" s="3">
        <v>2017</v>
      </c>
      <c r="M19" s="3">
        <v>2017</v>
      </c>
      <c r="N19" s="32">
        <f t="shared" si="0"/>
        <v>55</v>
      </c>
      <c r="O19" s="32">
        <f t="shared" si="1"/>
        <v>38.5</v>
      </c>
      <c r="P19" s="32">
        <f t="shared" si="3"/>
        <v>14.3</v>
      </c>
      <c r="Q19" s="14">
        <f t="shared" si="2"/>
        <v>24.200000000000003</v>
      </c>
      <c r="R19" s="32">
        <v>16.5</v>
      </c>
      <c r="S19" s="14" t="s">
        <v>36</v>
      </c>
      <c r="T19" s="7" t="s">
        <v>247</v>
      </c>
      <c r="U19" s="8" t="s">
        <v>34</v>
      </c>
      <c r="V19" s="14"/>
    </row>
    <row r="20" spans="1:22" s="19" customFormat="1" ht="15" customHeight="1" hidden="1">
      <c r="A20" s="3">
        <v>12</v>
      </c>
      <c r="B20" s="3" t="s">
        <v>28</v>
      </c>
      <c r="C20" s="3" t="s">
        <v>33</v>
      </c>
      <c r="D20" s="9" t="s">
        <v>248</v>
      </c>
      <c r="E20" s="3" t="s">
        <v>655</v>
      </c>
      <c r="F20" s="10" t="s">
        <v>249</v>
      </c>
      <c r="G20" s="3" t="s">
        <v>30</v>
      </c>
      <c r="H20" s="62">
        <v>1.3</v>
      </c>
      <c r="I20" s="61"/>
      <c r="J20" s="55"/>
      <c r="K20" s="62">
        <v>1.3</v>
      </c>
      <c r="L20" s="3">
        <v>2017</v>
      </c>
      <c r="M20" s="3">
        <v>2017</v>
      </c>
      <c r="N20" s="32">
        <f t="shared" si="0"/>
        <v>65</v>
      </c>
      <c r="O20" s="32">
        <f t="shared" si="1"/>
        <v>45.5</v>
      </c>
      <c r="P20" s="32">
        <f t="shared" si="3"/>
        <v>16.900000000000002</v>
      </c>
      <c r="Q20" s="14">
        <f t="shared" si="2"/>
        <v>28.6</v>
      </c>
      <c r="R20" s="32">
        <v>19.5</v>
      </c>
      <c r="S20" s="14" t="s">
        <v>36</v>
      </c>
      <c r="T20" s="7" t="s">
        <v>250</v>
      </c>
      <c r="U20" s="8" t="s">
        <v>34</v>
      </c>
      <c r="V20" s="14"/>
    </row>
    <row r="21" spans="1:22" s="19" customFormat="1" ht="15" customHeight="1" hidden="1">
      <c r="A21" s="3">
        <v>13</v>
      </c>
      <c r="B21" s="3" t="s">
        <v>28</v>
      </c>
      <c r="C21" s="3" t="s">
        <v>33</v>
      </c>
      <c r="D21" s="9" t="s">
        <v>251</v>
      </c>
      <c r="E21" s="3" t="s">
        <v>656</v>
      </c>
      <c r="F21" s="10" t="s">
        <v>252</v>
      </c>
      <c r="G21" s="3" t="s">
        <v>30</v>
      </c>
      <c r="H21" s="62">
        <v>1.91</v>
      </c>
      <c r="I21" s="61"/>
      <c r="J21" s="55"/>
      <c r="K21" s="62">
        <v>1.91</v>
      </c>
      <c r="L21" s="3">
        <v>2017</v>
      </c>
      <c r="M21" s="3">
        <v>2017</v>
      </c>
      <c r="N21" s="32">
        <f t="shared" si="0"/>
        <v>95.55</v>
      </c>
      <c r="O21" s="32">
        <f t="shared" si="1"/>
        <v>66.85</v>
      </c>
      <c r="P21" s="32">
        <f t="shared" si="3"/>
        <v>24.83</v>
      </c>
      <c r="Q21" s="14">
        <f t="shared" si="2"/>
        <v>42.019999999999996</v>
      </c>
      <c r="R21" s="32">
        <v>28.7</v>
      </c>
      <c r="S21" s="14" t="s">
        <v>36</v>
      </c>
      <c r="T21" s="7" t="s">
        <v>253</v>
      </c>
      <c r="U21" s="8" t="s">
        <v>34</v>
      </c>
      <c r="V21" s="14"/>
    </row>
    <row r="22" spans="1:22" s="19" customFormat="1" ht="15" customHeight="1" hidden="1">
      <c r="A22" s="3">
        <v>14</v>
      </c>
      <c r="B22" s="3" t="s">
        <v>28</v>
      </c>
      <c r="C22" s="3" t="s">
        <v>33</v>
      </c>
      <c r="D22" s="9" t="s">
        <v>254</v>
      </c>
      <c r="E22" s="3" t="s">
        <v>657</v>
      </c>
      <c r="F22" s="10" t="s">
        <v>255</v>
      </c>
      <c r="G22" s="3" t="s">
        <v>30</v>
      </c>
      <c r="H22" s="9">
        <v>3</v>
      </c>
      <c r="I22" s="61"/>
      <c r="J22" s="55"/>
      <c r="K22" s="9">
        <v>3</v>
      </c>
      <c r="L22" s="3">
        <v>2017</v>
      </c>
      <c r="M22" s="3">
        <v>2017</v>
      </c>
      <c r="N22" s="32">
        <f t="shared" si="0"/>
        <v>150</v>
      </c>
      <c r="O22" s="32">
        <f t="shared" si="1"/>
        <v>105</v>
      </c>
      <c r="P22" s="32">
        <f t="shared" si="3"/>
        <v>39</v>
      </c>
      <c r="Q22" s="14">
        <f t="shared" si="2"/>
        <v>66</v>
      </c>
      <c r="R22" s="32">
        <v>45</v>
      </c>
      <c r="S22" s="14" t="s">
        <v>36</v>
      </c>
      <c r="T22" s="7" t="s">
        <v>256</v>
      </c>
      <c r="U22" s="8" t="s">
        <v>34</v>
      </c>
      <c r="V22" s="14"/>
    </row>
    <row r="23" spans="1:23" s="19" customFormat="1" ht="18.75" customHeight="1" hidden="1">
      <c r="A23" s="3">
        <v>15</v>
      </c>
      <c r="B23" s="3" t="s">
        <v>28</v>
      </c>
      <c r="C23" s="3" t="s">
        <v>33</v>
      </c>
      <c r="D23" s="9" t="s">
        <v>254</v>
      </c>
      <c r="E23" s="3" t="s">
        <v>625</v>
      </c>
      <c r="F23" s="10" t="s">
        <v>469</v>
      </c>
      <c r="G23" s="3" t="s">
        <v>30</v>
      </c>
      <c r="H23" s="9">
        <v>1.37</v>
      </c>
      <c r="I23" s="61"/>
      <c r="J23" s="55"/>
      <c r="K23" s="9">
        <v>1.37</v>
      </c>
      <c r="L23" s="3">
        <v>2017</v>
      </c>
      <c r="M23" s="3">
        <v>2017</v>
      </c>
      <c r="N23" s="32">
        <f t="shared" si="0"/>
        <v>68.55000000000001</v>
      </c>
      <c r="O23" s="32">
        <f t="shared" si="1"/>
        <v>47.95</v>
      </c>
      <c r="P23" s="32">
        <f t="shared" si="3"/>
        <v>17.810000000000002</v>
      </c>
      <c r="Q23" s="14">
        <f t="shared" si="2"/>
        <v>30.14</v>
      </c>
      <c r="R23" s="32">
        <v>20.6</v>
      </c>
      <c r="S23" s="14" t="s">
        <v>36</v>
      </c>
      <c r="T23" s="7" t="s">
        <v>257</v>
      </c>
      <c r="U23" s="8" t="s">
        <v>34</v>
      </c>
      <c r="V23" s="14"/>
      <c r="W23" s="58"/>
    </row>
    <row r="24" spans="1:22" s="19" customFormat="1" ht="15" customHeight="1" hidden="1">
      <c r="A24" s="3">
        <v>16</v>
      </c>
      <c r="B24" s="3" t="s">
        <v>28</v>
      </c>
      <c r="C24" s="3" t="s">
        <v>33</v>
      </c>
      <c r="D24" s="9" t="s">
        <v>258</v>
      </c>
      <c r="E24" s="3" t="s">
        <v>658</v>
      </c>
      <c r="F24" s="63" t="s">
        <v>259</v>
      </c>
      <c r="G24" s="3" t="s">
        <v>30</v>
      </c>
      <c r="H24" s="9">
        <v>3.21</v>
      </c>
      <c r="I24" s="61"/>
      <c r="J24" s="55"/>
      <c r="K24" s="9">
        <v>3.21</v>
      </c>
      <c r="L24" s="3">
        <v>2017</v>
      </c>
      <c r="M24" s="3">
        <v>2017</v>
      </c>
      <c r="N24" s="32">
        <f t="shared" si="0"/>
        <v>160.5</v>
      </c>
      <c r="O24" s="32">
        <f t="shared" si="1"/>
        <v>112.35</v>
      </c>
      <c r="P24" s="32">
        <f t="shared" si="3"/>
        <v>41.73</v>
      </c>
      <c r="Q24" s="14">
        <f t="shared" si="2"/>
        <v>70.62</v>
      </c>
      <c r="R24" s="32">
        <v>48.15</v>
      </c>
      <c r="S24" s="14" t="s">
        <v>36</v>
      </c>
      <c r="T24" s="7" t="s">
        <v>260</v>
      </c>
      <c r="U24" s="8" t="s">
        <v>34</v>
      </c>
      <c r="V24" s="14"/>
    </row>
    <row r="25" spans="1:22" s="19" customFormat="1" ht="15" customHeight="1" hidden="1">
      <c r="A25" s="3">
        <v>17</v>
      </c>
      <c r="B25" s="27" t="s">
        <v>28</v>
      </c>
      <c r="C25" s="27" t="s">
        <v>33</v>
      </c>
      <c r="D25" s="27" t="s">
        <v>220</v>
      </c>
      <c r="E25" s="27" t="s">
        <v>630</v>
      </c>
      <c r="F25" s="27" t="s">
        <v>261</v>
      </c>
      <c r="G25" s="27" t="s">
        <v>30</v>
      </c>
      <c r="H25" s="27">
        <v>6.8</v>
      </c>
      <c r="I25" s="27"/>
      <c r="J25" s="27"/>
      <c r="K25" s="27">
        <v>6.8</v>
      </c>
      <c r="L25" s="3">
        <v>2017</v>
      </c>
      <c r="M25" s="3">
        <v>2017</v>
      </c>
      <c r="N25" s="32">
        <f t="shared" si="0"/>
        <v>340</v>
      </c>
      <c r="O25" s="32">
        <f t="shared" si="1"/>
        <v>238</v>
      </c>
      <c r="P25" s="32">
        <f t="shared" si="3"/>
        <v>88.39999999999999</v>
      </c>
      <c r="Q25" s="14">
        <f t="shared" si="2"/>
        <v>149.6</v>
      </c>
      <c r="R25" s="33">
        <v>102</v>
      </c>
      <c r="S25" s="27" t="s">
        <v>79</v>
      </c>
      <c r="T25" s="27" t="s">
        <v>262</v>
      </c>
      <c r="U25" s="27" t="s">
        <v>35</v>
      </c>
      <c r="V25" s="27"/>
    </row>
    <row r="26" spans="1:22" s="19" customFormat="1" ht="15" customHeight="1" hidden="1">
      <c r="A26" s="3">
        <v>18</v>
      </c>
      <c r="B26" s="27" t="s">
        <v>28</v>
      </c>
      <c r="C26" s="27" t="s">
        <v>33</v>
      </c>
      <c r="D26" s="27" t="s">
        <v>263</v>
      </c>
      <c r="E26" s="27" t="s">
        <v>659</v>
      </c>
      <c r="F26" s="27" t="s">
        <v>264</v>
      </c>
      <c r="G26" s="27" t="s">
        <v>30</v>
      </c>
      <c r="H26" s="27">
        <v>2.5</v>
      </c>
      <c r="I26" s="27"/>
      <c r="J26" s="27"/>
      <c r="K26" s="27">
        <v>2.5</v>
      </c>
      <c r="L26" s="3">
        <v>2017</v>
      </c>
      <c r="M26" s="3">
        <v>2017</v>
      </c>
      <c r="N26" s="32">
        <f t="shared" si="0"/>
        <v>125</v>
      </c>
      <c r="O26" s="32">
        <f t="shared" si="1"/>
        <v>87.5</v>
      </c>
      <c r="P26" s="32">
        <f t="shared" si="3"/>
        <v>32.5</v>
      </c>
      <c r="Q26" s="14">
        <f t="shared" si="2"/>
        <v>55</v>
      </c>
      <c r="R26" s="33">
        <v>37.5</v>
      </c>
      <c r="S26" s="27" t="s">
        <v>79</v>
      </c>
      <c r="T26" s="27" t="s">
        <v>265</v>
      </c>
      <c r="U26" s="27" t="s">
        <v>35</v>
      </c>
      <c r="V26" s="27"/>
    </row>
    <row r="27" spans="1:22" s="19" customFormat="1" ht="15" customHeight="1" hidden="1">
      <c r="A27" s="3">
        <v>19</v>
      </c>
      <c r="B27" s="27" t="s">
        <v>28</v>
      </c>
      <c r="C27" s="27" t="s">
        <v>33</v>
      </c>
      <c r="D27" s="27" t="s">
        <v>224</v>
      </c>
      <c r="E27" s="27" t="s">
        <v>660</v>
      </c>
      <c r="F27" s="27" t="s">
        <v>266</v>
      </c>
      <c r="G27" s="27" t="s">
        <v>30</v>
      </c>
      <c r="H27" s="27">
        <v>1</v>
      </c>
      <c r="I27" s="27"/>
      <c r="J27" s="27"/>
      <c r="K27" s="27">
        <v>1</v>
      </c>
      <c r="L27" s="3">
        <v>2017</v>
      </c>
      <c r="M27" s="3">
        <v>2017</v>
      </c>
      <c r="N27" s="32">
        <f t="shared" si="0"/>
        <v>50</v>
      </c>
      <c r="O27" s="32">
        <f t="shared" si="1"/>
        <v>35</v>
      </c>
      <c r="P27" s="32">
        <f t="shared" si="3"/>
        <v>13</v>
      </c>
      <c r="Q27" s="14">
        <f t="shared" si="2"/>
        <v>22</v>
      </c>
      <c r="R27" s="33">
        <v>15</v>
      </c>
      <c r="S27" s="27" t="s">
        <v>79</v>
      </c>
      <c r="T27" s="27" t="s">
        <v>267</v>
      </c>
      <c r="U27" s="27" t="s">
        <v>35</v>
      </c>
      <c r="V27" s="27"/>
    </row>
    <row r="28" spans="1:22" s="19" customFormat="1" ht="15" customHeight="1" hidden="1">
      <c r="A28" s="3">
        <v>20</v>
      </c>
      <c r="B28" s="27" t="s">
        <v>28</v>
      </c>
      <c r="C28" s="27" t="s">
        <v>33</v>
      </c>
      <c r="D28" s="27" t="s">
        <v>268</v>
      </c>
      <c r="E28" s="27" t="s">
        <v>661</v>
      </c>
      <c r="F28" s="27" t="s">
        <v>269</v>
      </c>
      <c r="G28" s="27" t="s">
        <v>30</v>
      </c>
      <c r="H28" s="27">
        <v>1.4</v>
      </c>
      <c r="I28" s="27"/>
      <c r="J28" s="27"/>
      <c r="K28" s="27">
        <v>1.4</v>
      </c>
      <c r="L28" s="3">
        <v>2017</v>
      </c>
      <c r="M28" s="3">
        <v>2017</v>
      </c>
      <c r="N28" s="32">
        <f t="shared" si="0"/>
        <v>70</v>
      </c>
      <c r="O28" s="32">
        <f t="shared" si="1"/>
        <v>49</v>
      </c>
      <c r="P28" s="32">
        <f t="shared" si="3"/>
        <v>18.2</v>
      </c>
      <c r="Q28" s="14">
        <f t="shared" si="2"/>
        <v>30.799999999999997</v>
      </c>
      <c r="R28" s="33">
        <v>21</v>
      </c>
      <c r="S28" s="27" t="s">
        <v>79</v>
      </c>
      <c r="T28" s="27" t="s">
        <v>270</v>
      </c>
      <c r="U28" s="27" t="s">
        <v>35</v>
      </c>
      <c r="V28" s="27"/>
    </row>
    <row r="29" spans="1:22" s="19" customFormat="1" ht="15" customHeight="1" hidden="1">
      <c r="A29" s="3">
        <v>21</v>
      </c>
      <c r="B29" s="27" t="s">
        <v>28</v>
      </c>
      <c r="C29" s="27" t="s">
        <v>33</v>
      </c>
      <c r="D29" s="27" t="s">
        <v>271</v>
      </c>
      <c r="E29" s="27" t="s">
        <v>662</v>
      </c>
      <c r="F29" s="27" t="s">
        <v>272</v>
      </c>
      <c r="G29" s="27" t="s">
        <v>30</v>
      </c>
      <c r="H29" s="27">
        <v>0.65</v>
      </c>
      <c r="I29" s="27"/>
      <c r="J29" s="27"/>
      <c r="K29" s="27">
        <v>0.65</v>
      </c>
      <c r="L29" s="3">
        <v>2017</v>
      </c>
      <c r="M29" s="3">
        <v>2017</v>
      </c>
      <c r="N29" s="32">
        <f t="shared" si="0"/>
        <v>32.45</v>
      </c>
      <c r="O29" s="32">
        <f t="shared" si="1"/>
        <v>22.75</v>
      </c>
      <c r="P29" s="32">
        <f t="shared" si="3"/>
        <v>8.450000000000001</v>
      </c>
      <c r="Q29" s="14">
        <f t="shared" si="2"/>
        <v>14.3</v>
      </c>
      <c r="R29" s="33">
        <v>9.7</v>
      </c>
      <c r="S29" s="27" t="s">
        <v>79</v>
      </c>
      <c r="T29" s="27" t="s">
        <v>273</v>
      </c>
      <c r="U29" s="27" t="s">
        <v>35</v>
      </c>
      <c r="V29" s="27"/>
    </row>
    <row r="30" spans="1:22" s="19" customFormat="1" ht="15" customHeight="1" hidden="1">
      <c r="A30" s="3">
        <v>22</v>
      </c>
      <c r="B30" s="27" t="s">
        <v>28</v>
      </c>
      <c r="C30" s="27" t="s">
        <v>33</v>
      </c>
      <c r="D30" s="27" t="s">
        <v>274</v>
      </c>
      <c r="E30" s="27" t="s">
        <v>663</v>
      </c>
      <c r="F30" s="27" t="s">
        <v>275</v>
      </c>
      <c r="G30" s="27" t="s">
        <v>30</v>
      </c>
      <c r="H30" s="27">
        <v>1.2</v>
      </c>
      <c r="I30" s="27"/>
      <c r="J30" s="27"/>
      <c r="K30" s="27">
        <v>1.2</v>
      </c>
      <c r="L30" s="3">
        <v>2017</v>
      </c>
      <c r="M30" s="3">
        <v>2017</v>
      </c>
      <c r="N30" s="32">
        <f t="shared" si="0"/>
        <v>60.6</v>
      </c>
      <c r="O30" s="32">
        <f t="shared" si="1"/>
        <v>42.6</v>
      </c>
      <c r="P30" s="32">
        <f t="shared" si="3"/>
        <v>15.6</v>
      </c>
      <c r="Q30" s="14">
        <v>27</v>
      </c>
      <c r="R30" s="33">
        <v>18</v>
      </c>
      <c r="S30" s="27" t="s">
        <v>79</v>
      </c>
      <c r="T30" s="27" t="s">
        <v>67</v>
      </c>
      <c r="U30" s="27" t="s">
        <v>35</v>
      </c>
      <c r="V30" s="27"/>
    </row>
    <row r="31" spans="1:22" s="19" customFormat="1" ht="15" customHeight="1" hidden="1">
      <c r="A31" s="3">
        <v>23</v>
      </c>
      <c r="B31" s="27" t="s">
        <v>28</v>
      </c>
      <c r="C31" s="27" t="s">
        <v>33</v>
      </c>
      <c r="D31" s="27" t="s">
        <v>268</v>
      </c>
      <c r="E31" s="27" t="s">
        <v>664</v>
      </c>
      <c r="F31" s="27" t="s">
        <v>276</v>
      </c>
      <c r="G31" s="27" t="s">
        <v>30</v>
      </c>
      <c r="H31" s="27">
        <v>0.5</v>
      </c>
      <c r="I31" s="27"/>
      <c r="J31" s="27"/>
      <c r="K31" s="27">
        <v>0.5</v>
      </c>
      <c r="L31" s="3">
        <v>2017</v>
      </c>
      <c r="M31" s="3">
        <v>2017</v>
      </c>
      <c r="N31" s="32">
        <f t="shared" si="0"/>
        <v>24.03</v>
      </c>
      <c r="O31" s="32">
        <f t="shared" si="1"/>
        <v>17.5</v>
      </c>
      <c r="P31" s="32">
        <f t="shared" si="3"/>
        <v>6.5</v>
      </c>
      <c r="Q31" s="14">
        <f aca="true" t="shared" si="4" ref="Q31:Q62">K31*22</f>
        <v>11</v>
      </c>
      <c r="R31" s="33">
        <v>6.53</v>
      </c>
      <c r="S31" s="27" t="s">
        <v>79</v>
      </c>
      <c r="T31" s="27" t="s">
        <v>277</v>
      </c>
      <c r="U31" s="27" t="s">
        <v>35</v>
      </c>
      <c r="V31" s="27"/>
    </row>
    <row r="32" spans="1:22" s="19" customFormat="1" ht="15" customHeight="1" hidden="1">
      <c r="A32" s="3">
        <v>24</v>
      </c>
      <c r="B32" s="3" t="s">
        <v>28</v>
      </c>
      <c r="C32" s="3" t="s">
        <v>33</v>
      </c>
      <c r="D32" s="53" t="s">
        <v>278</v>
      </c>
      <c r="E32" s="3" t="s">
        <v>665</v>
      </c>
      <c r="F32" s="54" t="s">
        <v>279</v>
      </c>
      <c r="G32" s="6" t="s">
        <v>30</v>
      </c>
      <c r="H32" s="53">
        <v>1.3</v>
      </c>
      <c r="I32" s="3"/>
      <c r="J32" s="55"/>
      <c r="K32" s="53">
        <v>1.3</v>
      </c>
      <c r="L32" s="3">
        <v>2017</v>
      </c>
      <c r="M32" s="3">
        <v>2017</v>
      </c>
      <c r="N32" s="32">
        <f t="shared" si="0"/>
        <v>65</v>
      </c>
      <c r="O32" s="32">
        <f t="shared" si="1"/>
        <v>45.5</v>
      </c>
      <c r="P32" s="32">
        <f t="shared" si="3"/>
        <v>16.900000000000002</v>
      </c>
      <c r="Q32" s="14">
        <f t="shared" si="4"/>
        <v>28.6</v>
      </c>
      <c r="R32" s="32">
        <v>19.5</v>
      </c>
      <c r="S32" s="3" t="s">
        <v>36</v>
      </c>
      <c r="T32" s="56" t="s">
        <v>280</v>
      </c>
      <c r="U32" s="8" t="s">
        <v>34</v>
      </c>
      <c r="V32" s="14"/>
    </row>
    <row r="33" spans="1:22" s="19" customFormat="1" ht="15" customHeight="1" hidden="1">
      <c r="A33" s="3">
        <v>25</v>
      </c>
      <c r="B33" s="3" t="s">
        <v>28</v>
      </c>
      <c r="C33" s="3" t="s">
        <v>33</v>
      </c>
      <c r="D33" s="53" t="s">
        <v>224</v>
      </c>
      <c r="E33" s="14" t="s">
        <v>666</v>
      </c>
      <c r="F33" s="54" t="s">
        <v>281</v>
      </c>
      <c r="G33" s="6" t="s">
        <v>30</v>
      </c>
      <c r="H33" s="53">
        <v>3.4</v>
      </c>
      <c r="I33" s="3"/>
      <c r="J33" s="55"/>
      <c r="K33" s="53">
        <v>3.4</v>
      </c>
      <c r="L33" s="3">
        <v>2017</v>
      </c>
      <c r="M33" s="3">
        <v>2017</v>
      </c>
      <c r="N33" s="32">
        <f t="shared" si="0"/>
        <v>170</v>
      </c>
      <c r="O33" s="32">
        <f t="shared" si="1"/>
        <v>119</v>
      </c>
      <c r="P33" s="32">
        <f t="shared" si="3"/>
        <v>44.199999999999996</v>
      </c>
      <c r="Q33" s="14">
        <f t="shared" si="4"/>
        <v>74.8</v>
      </c>
      <c r="R33" s="32">
        <v>51</v>
      </c>
      <c r="S33" s="3" t="s">
        <v>36</v>
      </c>
      <c r="T33" s="59" t="s">
        <v>282</v>
      </c>
      <c r="U33" s="8" t="s">
        <v>34</v>
      </c>
      <c r="V33" s="14"/>
    </row>
    <row r="34" spans="1:22" s="19" customFormat="1" ht="15" customHeight="1" hidden="1">
      <c r="A34" s="3">
        <v>26</v>
      </c>
      <c r="B34" s="3" t="s">
        <v>28</v>
      </c>
      <c r="C34" s="3" t="s">
        <v>33</v>
      </c>
      <c r="D34" s="53" t="s">
        <v>271</v>
      </c>
      <c r="E34" s="14" t="s">
        <v>667</v>
      </c>
      <c r="F34" s="53" t="s">
        <v>283</v>
      </c>
      <c r="G34" s="6" t="s">
        <v>30</v>
      </c>
      <c r="H34" s="53">
        <v>1.1</v>
      </c>
      <c r="I34" s="3"/>
      <c r="J34" s="55"/>
      <c r="K34" s="53">
        <v>1.1</v>
      </c>
      <c r="L34" s="3">
        <v>2017</v>
      </c>
      <c r="M34" s="3">
        <v>2017</v>
      </c>
      <c r="N34" s="32">
        <f t="shared" si="0"/>
        <v>55</v>
      </c>
      <c r="O34" s="32">
        <f t="shared" si="1"/>
        <v>38.5</v>
      </c>
      <c r="P34" s="32">
        <f t="shared" si="3"/>
        <v>14.3</v>
      </c>
      <c r="Q34" s="14">
        <f t="shared" si="4"/>
        <v>24.200000000000003</v>
      </c>
      <c r="R34" s="32">
        <v>16.5</v>
      </c>
      <c r="S34" s="3" t="s">
        <v>36</v>
      </c>
      <c r="T34" s="56" t="s">
        <v>284</v>
      </c>
      <c r="U34" s="8" t="s">
        <v>34</v>
      </c>
      <c r="V34" s="14"/>
    </row>
    <row r="35" spans="1:22" s="19" customFormat="1" ht="15" customHeight="1" hidden="1">
      <c r="A35" s="3">
        <v>27</v>
      </c>
      <c r="B35" s="3" t="s">
        <v>28</v>
      </c>
      <c r="C35" s="3" t="s">
        <v>33</v>
      </c>
      <c r="D35" s="60" t="s">
        <v>232</v>
      </c>
      <c r="E35" s="14" t="s">
        <v>668</v>
      </c>
      <c r="F35" s="54" t="s">
        <v>285</v>
      </c>
      <c r="G35" s="6" t="s">
        <v>30</v>
      </c>
      <c r="H35" s="53">
        <v>3.3</v>
      </c>
      <c r="I35" s="3"/>
      <c r="J35" s="55"/>
      <c r="K35" s="53">
        <v>3.3</v>
      </c>
      <c r="L35" s="3">
        <v>2017</v>
      </c>
      <c r="M35" s="3">
        <v>2017</v>
      </c>
      <c r="N35" s="32">
        <f t="shared" si="0"/>
        <v>165</v>
      </c>
      <c r="O35" s="32">
        <f t="shared" si="1"/>
        <v>115.5</v>
      </c>
      <c r="P35" s="32">
        <f t="shared" si="3"/>
        <v>42.9</v>
      </c>
      <c r="Q35" s="14">
        <f t="shared" si="4"/>
        <v>72.6</v>
      </c>
      <c r="R35" s="32">
        <v>49.5</v>
      </c>
      <c r="S35" s="3" t="s">
        <v>36</v>
      </c>
      <c r="T35" s="56" t="s">
        <v>286</v>
      </c>
      <c r="U35" s="8" t="s">
        <v>34</v>
      </c>
      <c r="V35" s="14"/>
    </row>
    <row r="36" spans="1:22" s="19" customFormat="1" ht="15" customHeight="1" hidden="1">
      <c r="A36" s="3">
        <v>28</v>
      </c>
      <c r="B36" s="3" t="s">
        <v>28</v>
      </c>
      <c r="C36" s="3" t="s">
        <v>33</v>
      </c>
      <c r="D36" s="53" t="s">
        <v>237</v>
      </c>
      <c r="E36" s="14" t="s">
        <v>669</v>
      </c>
      <c r="F36" s="54" t="s">
        <v>287</v>
      </c>
      <c r="G36" s="6" t="s">
        <v>30</v>
      </c>
      <c r="H36" s="53">
        <v>2.4</v>
      </c>
      <c r="I36" s="61"/>
      <c r="J36" s="55"/>
      <c r="K36" s="53">
        <v>2.4</v>
      </c>
      <c r="L36" s="3">
        <v>2017</v>
      </c>
      <c r="M36" s="3">
        <v>2017</v>
      </c>
      <c r="N36" s="32">
        <f t="shared" si="0"/>
        <v>120</v>
      </c>
      <c r="O36" s="32">
        <f t="shared" si="1"/>
        <v>84</v>
      </c>
      <c r="P36" s="32">
        <f t="shared" si="3"/>
        <v>31.2</v>
      </c>
      <c r="Q36" s="14">
        <f t="shared" si="4"/>
        <v>52.8</v>
      </c>
      <c r="R36" s="32">
        <v>36</v>
      </c>
      <c r="S36" s="3" t="s">
        <v>36</v>
      </c>
      <c r="T36" s="7" t="s">
        <v>288</v>
      </c>
      <c r="U36" s="8" t="s">
        <v>34</v>
      </c>
      <c r="V36" s="14"/>
    </row>
    <row r="37" spans="1:22" s="19" customFormat="1" ht="15" customHeight="1" hidden="1">
      <c r="A37" s="3">
        <v>29</v>
      </c>
      <c r="B37" s="3" t="s">
        <v>28</v>
      </c>
      <c r="C37" s="3" t="s">
        <v>33</v>
      </c>
      <c r="D37" s="9" t="s">
        <v>254</v>
      </c>
      <c r="E37" s="14" t="s">
        <v>670</v>
      </c>
      <c r="F37" s="10" t="s">
        <v>289</v>
      </c>
      <c r="G37" s="6" t="s">
        <v>30</v>
      </c>
      <c r="H37" s="9">
        <v>0.7</v>
      </c>
      <c r="I37" s="61"/>
      <c r="J37" s="55"/>
      <c r="K37" s="9">
        <v>0.7</v>
      </c>
      <c r="L37" s="3">
        <v>2017</v>
      </c>
      <c r="M37" s="3">
        <v>2017</v>
      </c>
      <c r="N37" s="32">
        <f t="shared" si="0"/>
        <v>35</v>
      </c>
      <c r="O37" s="32">
        <f t="shared" si="1"/>
        <v>24.5</v>
      </c>
      <c r="P37" s="32">
        <f t="shared" si="3"/>
        <v>9.1</v>
      </c>
      <c r="Q37" s="14">
        <f t="shared" si="4"/>
        <v>15.399999999999999</v>
      </c>
      <c r="R37" s="32">
        <v>10.5</v>
      </c>
      <c r="S37" s="3" t="s">
        <v>36</v>
      </c>
      <c r="T37" s="7" t="s">
        <v>290</v>
      </c>
      <c r="U37" s="8" t="s">
        <v>34</v>
      </c>
      <c r="V37" s="14"/>
    </row>
    <row r="38" spans="1:22" s="19" customFormat="1" ht="15" customHeight="1" hidden="1">
      <c r="A38" s="3">
        <v>30</v>
      </c>
      <c r="B38" s="3" t="s">
        <v>28</v>
      </c>
      <c r="C38" s="3" t="s">
        <v>33</v>
      </c>
      <c r="D38" s="9" t="s">
        <v>291</v>
      </c>
      <c r="E38" s="14" t="s">
        <v>777</v>
      </c>
      <c r="F38" s="10" t="s">
        <v>292</v>
      </c>
      <c r="G38" s="6" t="s">
        <v>30</v>
      </c>
      <c r="H38" s="9">
        <v>0.15</v>
      </c>
      <c r="I38" s="8"/>
      <c r="J38" s="8"/>
      <c r="K38" s="9">
        <v>0.15</v>
      </c>
      <c r="L38" s="3">
        <v>2017</v>
      </c>
      <c r="M38" s="3">
        <v>2017</v>
      </c>
      <c r="N38" s="32">
        <f t="shared" si="0"/>
        <v>7.55</v>
      </c>
      <c r="O38" s="32">
        <f t="shared" si="1"/>
        <v>5.25</v>
      </c>
      <c r="P38" s="32">
        <f t="shared" si="3"/>
        <v>1.95</v>
      </c>
      <c r="Q38" s="14">
        <f t="shared" si="4"/>
        <v>3.3</v>
      </c>
      <c r="R38" s="32">
        <v>2.3</v>
      </c>
      <c r="S38" s="3" t="s">
        <v>36</v>
      </c>
      <c r="T38" s="7" t="s">
        <v>293</v>
      </c>
      <c r="U38" s="8" t="s">
        <v>34</v>
      </c>
      <c r="V38" s="14"/>
    </row>
    <row r="39" spans="1:22" s="19" customFormat="1" ht="15" customHeight="1" hidden="1">
      <c r="A39" s="3">
        <v>31</v>
      </c>
      <c r="B39" s="3" t="s">
        <v>28</v>
      </c>
      <c r="C39" s="3" t="s">
        <v>33</v>
      </c>
      <c r="D39" s="9" t="s">
        <v>294</v>
      </c>
      <c r="E39" s="14" t="s">
        <v>671</v>
      </c>
      <c r="F39" s="10" t="s">
        <v>295</v>
      </c>
      <c r="G39" s="6" t="s">
        <v>30</v>
      </c>
      <c r="H39" s="9">
        <v>1.6</v>
      </c>
      <c r="I39" s="8"/>
      <c r="J39" s="8"/>
      <c r="K39" s="9">
        <v>1.6</v>
      </c>
      <c r="L39" s="3">
        <v>2017</v>
      </c>
      <c r="M39" s="3">
        <v>2017</v>
      </c>
      <c r="N39" s="32">
        <f t="shared" si="0"/>
        <v>80</v>
      </c>
      <c r="O39" s="32">
        <f t="shared" si="1"/>
        <v>56</v>
      </c>
      <c r="P39" s="32">
        <f t="shared" si="3"/>
        <v>20.8</v>
      </c>
      <c r="Q39" s="14">
        <f t="shared" si="4"/>
        <v>35.2</v>
      </c>
      <c r="R39" s="32">
        <v>24</v>
      </c>
      <c r="S39" s="3" t="s">
        <v>36</v>
      </c>
      <c r="T39" s="7" t="s">
        <v>296</v>
      </c>
      <c r="U39" s="8" t="s">
        <v>34</v>
      </c>
      <c r="V39" s="14"/>
    </row>
    <row r="40" spans="1:22" s="19" customFormat="1" ht="15" customHeight="1" hidden="1">
      <c r="A40" s="5"/>
      <c r="B40" s="4"/>
      <c r="C40" s="4" t="s">
        <v>69</v>
      </c>
      <c r="D40" s="4"/>
      <c r="E40" s="4"/>
      <c r="F40" s="4"/>
      <c r="G40" s="4"/>
      <c r="H40" s="4">
        <f>SUM(H41:H61)</f>
        <v>37.010000000000005</v>
      </c>
      <c r="I40" s="4"/>
      <c r="J40" s="4"/>
      <c r="K40" s="4">
        <f>SUM(K41:K61)</f>
        <v>37.010000000000005</v>
      </c>
      <c r="L40" s="4"/>
      <c r="M40" s="4"/>
      <c r="N40" s="64">
        <f t="shared" si="0"/>
        <v>3177</v>
      </c>
      <c r="O40" s="64">
        <f t="shared" si="1"/>
        <v>1295.3500000000001</v>
      </c>
      <c r="P40" s="64">
        <f t="shared" si="3"/>
        <v>481.13000000000005</v>
      </c>
      <c r="Q40" s="12">
        <f t="shared" si="4"/>
        <v>814.2200000000001</v>
      </c>
      <c r="R40" s="64">
        <f>SUM(R41:R61)</f>
        <v>1881.65</v>
      </c>
      <c r="S40" s="14"/>
      <c r="T40" s="4"/>
      <c r="U40" s="4"/>
      <c r="V40" s="4"/>
    </row>
    <row r="41" spans="1:22" s="19" customFormat="1" ht="15" customHeight="1" hidden="1">
      <c r="A41" s="14">
        <v>32</v>
      </c>
      <c r="B41" s="14" t="s">
        <v>28</v>
      </c>
      <c r="C41" s="14" t="s">
        <v>86</v>
      </c>
      <c r="D41" s="65" t="s">
        <v>297</v>
      </c>
      <c r="E41" s="66" t="s">
        <v>676</v>
      </c>
      <c r="F41" s="65" t="s">
        <v>298</v>
      </c>
      <c r="G41" s="6" t="s">
        <v>30</v>
      </c>
      <c r="H41" s="65">
        <v>3.2</v>
      </c>
      <c r="I41" s="14"/>
      <c r="J41" s="14"/>
      <c r="K41" s="65">
        <v>3.2</v>
      </c>
      <c r="L41" s="3">
        <v>2017</v>
      </c>
      <c r="M41" s="3">
        <v>2017</v>
      </c>
      <c r="N41" s="32">
        <f aca="true" t="shared" si="5" ref="N41:N72">O41+R41</f>
        <v>192</v>
      </c>
      <c r="O41" s="32">
        <f aca="true" t="shared" si="6" ref="O41:O72">P41+Q41</f>
        <v>112</v>
      </c>
      <c r="P41" s="32">
        <f t="shared" si="3"/>
        <v>41.6</v>
      </c>
      <c r="Q41" s="14">
        <f t="shared" si="4"/>
        <v>70.4</v>
      </c>
      <c r="R41" s="34">
        <v>80</v>
      </c>
      <c r="S41" s="14" t="s">
        <v>36</v>
      </c>
      <c r="T41" s="67" t="s">
        <v>299</v>
      </c>
      <c r="U41" s="14" t="s">
        <v>35</v>
      </c>
      <c r="V41" s="14"/>
    </row>
    <row r="42" spans="1:22" s="19" customFormat="1" ht="15" customHeight="1" hidden="1">
      <c r="A42" s="14">
        <v>33</v>
      </c>
      <c r="B42" s="14" t="s">
        <v>28</v>
      </c>
      <c r="C42" s="14" t="s">
        <v>86</v>
      </c>
      <c r="D42" s="65" t="s">
        <v>300</v>
      </c>
      <c r="E42" s="68" t="s">
        <v>677</v>
      </c>
      <c r="F42" s="65" t="s">
        <v>301</v>
      </c>
      <c r="G42" s="6" t="s">
        <v>30</v>
      </c>
      <c r="H42" s="65">
        <v>0.55</v>
      </c>
      <c r="I42" s="14"/>
      <c r="J42" s="14"/>
      <c r="K42" s="65">
        <v>0.55</v>
      </c>
      <c r="L42" s="3">
        <v>2017</v>
      </c>
      <c r="M42" s="3">
        <v>2017</v>
      </c>
      <c r="N42" s="32">
        <f t="shared" si="5"/>
        <v>33</v>
      </c>
      <c r="O42" s="32">
        <f t="shared" si="6"/>
        <v>19.25</v>
      </c>
      <c r="P42" s="32">
        <f t="shared" si="3"/>
        <v>7.15</v>
      </c>
      <c r="Q42" s="14">
        <f t="shared" si="4"/>
        <v>12.100000000000001</v>
      </c>
      <c r="R42" s="34">
        <v>13.75</v>
      </c>
      <c r="S42" s="14" t="s">
        <v>36</v>
      </c>
      <c r="T42" s="67" t="s">
        <v>302</v>
      </c>
      <c r="U42" s="14" t="s">
        <v>35</v>
      </c>
      <c r="V42" s="14"/>
    </row>
    <row r="43" spans="1:22" s="19" customFormat="1" ht="15" customHeight="1" hidden="1">
      <c r="A43" s="14">
        <v>34</v>
      </c>
      <c r="B43" s="14" t="s">
        <v>28</v>
      </c>
      <c r="C43" s="14" t="s">
        <v>86</v>
      </c>
      <c r="D43" s="6" t="s">
        <v>303</v>
      </c>
      <c r="E43" s="69" t="s">
        <v>678</v>
      </c>
      <c r="F43" s="6" t="s">
        <v>304</v>
      </c>
      <c r="G43" s="6" t="s">
        <v>30</v>
      </c>
      <c r="H43" s="6">
        <v>0.55</v>
      </c>
      <c r="I43" s="14"/>
      <c r="J43" s="14"/>
      <c r="K43" s="6">
        <v>0.55</v>
      </c>
      <c r="L43" s="3">
        <v>2017</v>
      </c>
      <c r="M43" s="3">
        <v>2017</v>
      </c>
      <c r="N43" s="32">
        <f t="shared" si="5"/>
        <v>33</v>
      </c>
      <c r="O43" s="32">
        <f t="shared" si="6"/>
        <v>19.25</v>
      </c>
      <c r="P43" s="32">
        <f t="shared" si="3"/>
        <v>7.15</v>
      </c>
      <c r="Q43" s="14">
        <f t="shared" si="4"/>
        <v>12.100000000000001</v>
      </c>
      <c r="R43" s="34">
        <v>13.75</v>
      </c>
      <c r="S43" s="14" t="s">
        <v>36</v>
      </c>
      <c r="T43" s="67" t="s">
        <v>305</v>
      </c>
      <c r="U43" s="14" t="s">
        <v>35</v>
      </c>
      <c r="V43" s="14"/>
    </row>
    <row r="44" spans="1:22" s="19" customFormat="1" ht="15" customHeight="1" hidden="1">
      <c r="A44" s="14">
        <v>35</v>
      </c>
      <c r="B44" s="14" t="s">
        <v>28</v>
      </c>
      <c r="C44" s="14" t="s">
        <v>86</v>
      </c>
      <c r="D44" s="6" t="s">
        <v>306</v>
      </c>
      <c r="E44" s="70" t="s">
        <v>679</v>
      </c>
      <c r="F44" s="6" t="s">
        <v>307</v>
      </c>
      <c r="G44" s="6" t="s">
        <v>30</v>
      </c>
      <c r="H44" s="6">
        <v>2.1</v>
      </c>
      <c r="I44" s="14"/>
      <c r="J44" s="14"/>
      <c r="K44" s="6">
        <v>2.1</v>
      </c>
      <c r="L44" s="3">
        <v>2017</v>
      </c>
      <c r="M44" s="3">
        <v>2017</v>
      </c>
      <c r="N44" s="32">
        <f t="shared" si="5"/>
        <v>126</v>
      </c>
      <c r="O44" s="32">
        <f t="shared" si="6"/>
        <v>73.5</v>
      </c>
      <c r="P44" s="32">
        <f t="shared" si="3"/>
        <v>27.3</v>
      </c>
      <c r="Q44" s="14">
        <f t="shared" si="4"/>
        <v>46.2</v>
      </c>
      <c r="R44" s="34">
        <v>52.5</v>
      </c>
      <c r="S44" s="14" t="s">
        <v>36</v>
      </c>
      <c r="T44" s="67" t="s">
        <v>308</v>
      </c>
      <c r="U44" s="14" t="s">
        <v>35</v>
      </c>
      <c r="V44" s="14"/>
    </row>
    <row r="45" spans="1:22" s="19" customFormat="1" ht="15" customHeight="1" hidden="1">
      <c r="A45" s="14">
        <v>36</v>
      </c>
      <c r="B45" s="27" t="s">
        <v>28</v>
      </c>
      <c r="C45" s="27" t="s">
        <v>86</v>
      </c>
      <c r="D45" s="27" t="s">
        <v>309</v>
      </c>
      <c r="E45" s="27" t="s">
        <v>680</v>
      </c>
      <c r="F45" s="27" t="s">
        <v>310</v>
      </c>
      <c r="G45" s="27" t="s">
        <v>30</v>
      </c>
      <c r="H45" s="27">
        <v>1.45</v>
      </c>
      <c r="I45" s="27"/>
      <c r="J45" s="27"/>
      <c r="K45" s="27">
        <v>1.45</v>
      </c>
      <c r="L45" s="3">
        <v>2017</v>
      </c>
      <c r="M45" s="3">
        <v>2017</v>
      </c>
      <c r="N45" s="32">
        <f t="shared" si="5"/>
        <v>87</v>
      </c>
      <c r="O45" s="32">
        <f t="shared" si="6"/>
        <v>50.75</v>
      </c>
      <c r="P45" s="32">
        <f aca="true" t="shared" si="7" ref="P45:P76">K45*13</f>
        <v>18.849999999999998</v>
      </c>
      <c r="Q45" s="14">
        <f t="shared" si="4"/>
        <v>31.9</v>
      </c>
      <c r="R45" s="33">
        <v>36.25</v>
      </c>
      <c r="S45" s="27" t="s">
        <v>79</v>
      </c>
      <c r="T45" s="27" t="s">
        <v>311</v>
      </c>
      <c r="U45" s="27" t="s">
        <v>35</v>
      </c>
      <c r="V45" s="27"/>
    </row>
    <row r="46" spans="1:22" s="19" customFormat="1" ht="15" customHeight="1" hidden="1">
      <c r="A46" s="14">
        <v>37</v>
      </c>
      <c r="B46" s="27" t="s">
        <v>28</v>
      </c>
      <c r="C46" s="27" t="s">
        <v>86</v>
      </c>
      <c r="D46" s="27" t="s">
        <v>87</v>
      </c>
      <c r="E46" s="27" t="s">
        <v>681</v>
      </c>
      <c r="F46" s="27" t="s">
        <v>312</v>
      </c>
      <c r="G46" s="27" t="s">
        <v>30</v>
      </c>
      <c r="H46" s="27">
        <v>1.02</v>
      </c>
      <c r="I46" s="27"/>
      <c r="J46" s="27"/>
      <c r="K46" s="27">
        <v>1.02</v>
      </c>
      <c r="L46" s="3">
        <v>2017</v>
      </c>
      <c r="M46" s="3">
        <v>2017</v>
      </c>
      <c r="N46" s="32">
        <f t="shared" si="5"/>
        <v>61.2</v>
      </c>
      <c r="O46" s="32">
        <f t="shared" si="6"/>
        <v>35.7</v>
      </c>
      <c r="P46" s="32">
        <f t="shared" si="7"/>
        <v>13.26</v>
      </c>
      <c r="Q46" s="14">
        <f t="shared" si="4"/>
        <v>22.44</v>
      </c>
      <c r="R46" s="33">
        <v>25.5</v>
      </c>
      <c r="S46" s="27" t="s">
        <v>79</v>
      </c>
      <c r="T46" s="27" t="s">
        <v>313</v>
      </c>
      <c r="U46" s="27" t="s">
        <v>35</v>
      </c>
      <c r="V46" s="27"/>
    </row>
    <row r="47" spans="1:22" s="19" customFormat="1" ht="15" customHeight="1" hidden="1">
      <c r="A47" s="14">
        <v>38</v>
      </c>
      <c r="B47" s="27" t="s">
        <v>28</v>
      </c>
      <c r="C47" s="27" t="s">
        <v>86</v>
      </c>
      <c r="D47" s="27" t="s">
        <v>314</v>
      </c>
      <c r="E47" s="27" t="s">
        <v>682</v>
      </c>
      <c r="F47" s="27" t="s">
        <v>315</v>
      </c>
      <c r="G47" s="27" t="s">
        <v>30</v>
      </c>
      <c r="H47" s="27">
        <v>2.6</v>
      </c>
      <c r="I47" s="27"/>
      <c r="J47" s="27"/>
      <c r="K47" s="27">
        <v>2.6</v>
      </c>
      <c r="L47" s="3">
        <v>2017</v>
      </c>
      <c r="M47" s="3">
        <v>2017</v>
      </c>
      <c r="N47" s="32">
        <f t="shared" si="5"/>
        <v>156</v>
      </c>
      <c r="O47" s="32">
        <f t="shared" si="6"/>
        <v>91</v>
      </c>
      <c r="P47" s="32">
        <f t="shared" si="7"/>
        <v>33.800000000000004</v>
      </c>
      <c r="Q47" s="14">
        <f t="shared" si="4"/>
        <v>57.2</v>
      </c>
      <c r="R47" s="33">
        <v>65</v>
      </c>
      <c r="S47" s="27" t="s">
        <v>79</v>
      </c>
      <c r="T47" s="27" t="s">
        <v>316</v>
      </c>
      <c r="U47" s="27" t="s">
        <v>35</v>
      </c>
      <c r="V47" s="27"/>
    </row>
    <row r="48" spans="1:22" s="19" customFormat="1" ht="15" customHeight="1" hidden="1">
      <c r="A48" s="14">
        <v>39</v>
      </c>
      <c r="B48" s="27" t="s">
        <v>28</v>
      </c>
      <c r="C48" s="27" t="s">
        <v>86</v>
      </c>
      <c r="D48" s="27" t="s">
        <v>167</v>
      </c>
      <c r="E48" s="27" t="s">
        <v>683</v>
      </c>
      <c r="F48" s="27" t="s">
        <v>317</v>
      </c>
      <c r="G48" s="27" t="s">
        <v>30</v>
      </c>
      <c r="H48" s="27">
        <v>0.34</v>
      </c>
      <c r="I48" s="27"/>
      <c r="J48" s="27"/>
      <c r="K48" s="27">
        <v>0.34</v>
      </c>
      <c r="L48" s="3">
        <v>2017</v>
      </c>
      <c r="M48" s="3">
        <v>2017</v>
      </c>
      <c r="N48" s="32">
        <f t="shared" si="5"/>
        <v>20.4</v>
      </c>
      <c r="O48" s="32">
        <f t="shared" si="6"/>
        <v>11.9</v>
      </c>
      <c r="P48" s="32">
        <f t="shared" si="7"/>
        <v>4.42</v>
      </c>
      <c r="Q48" s="14">
        <f t="shared" si="4"/>
        <v>7.48</v>
      </c>
      <c r="R48" s="33">
        <v>8.5</v>
      </c>
      <c r="S48" s="27" t="s">
        <v>79</v>
      </c>
      <c r="T48" s="27" t="s">
        <v>318</v>
      </c>
      <c r="U48" s="27" t="s">
        <v>35</v>
      </c>
      <c r="V48" s="27"/>
    </row>
    <row r="49" spans="1:22" s="71" customFormat="1" ht="15" customHeight="1" hidden="1">
      <c r="A49" s="14">
        <v>40</v>
      </c>
      <c r="B49" s="27" t="s">
        <v>28</v>
      </c>
      <c r="C49" s="27" t="s">
        <v>86</v>
      </c>
      <c r="D49" s="27" t="s">
        <v>170</v>
      </c>
      <c r="E49" s="27" t="s">
        <v>684</v>
      </c>
      <c r="F49" s="27" t="s">
        <v>319</v>
      </c>
      <c r="G49" s="27" t="s">
        <v>30</v>
      </c>
      <c r="H49" s="27">
        <v>2.4</v>
      </c>
      <c r="I49" s="27"/>
      <c r="J49" s="27"/>
      <c r="K49" s="27">
        <v>2.4</v>
      </c>
      <c r="L49" s="3">
        <v>2017</v>
      </c>
      <c r="M49" s="3">
        <v>2017</v>
      </c>
      <c r="N49" s="32">
        <f t="shared" si="5"/>
        <v>144</v>
      </c>
      <c r="O49" s="32">
        <f t="shared" si="6"/>
        <v>84</v>
      </c>
      <c r="P49" s="32">
        <f t="shared" si="7"/>
        <v>31.2</v>
      </c>
      <c r="Q49" s="14">
        <f t="shared" si="4"/>
        <v>52.8</v>
      </c>
      <c r="R49" s="33">
        <v>60</v>
      </c>
      <c r="S49" s="27" t="s">
        <v>79</v>
      </c>
      <c r="T49" s="27" t="s">
        <v>320</v>
      </c>
      <c r="U49" s="27" t="s">
        <v>35</v>
      </c>
      <c r="V49" s="27"/>
    </row>
    <row r="50" spans="1:22" s="11" customFormat="1" ht="15" customHeight="1" hidden="1">
      <c r="A50" s="14">
        <v>41</v>
      </c>
      <c r="B50" s="27" t="s">
        <v>28</v>
      </c>
      <c r="C50" s="27" t="s">
        <v>86</v>
      </c>
      <c r="D50" s="27" t="s">
        <v>90</v>
      </c>
      <c r="E50" s="27" t="s">
        <v>685</v>
      </c>
      <c r="F50" s="27" t="s">
        <v>321</v>
      </c>
      <c r="G50" s="27" t="s">
        <v>30</v>
      </c>
      <c r="H50" s="27">
        <v>2.19</v>
      </c>
      <c r="I50" s="27"/>
      <c r="J50" s="27"/>
      <c r="K50" s="27">
        <v>2.19</v>
      </c>
      <c r="L50" s="3">
        <v>2017</v>
      </c>
      <c r="M50" s="3">
        <v>2017</v>
      </c>
      <c r="N50" s="32">
        <f t="shared" si="5"/>
        <v>131.4</v>
      </c>
      <c r="O50" s="32">
        <f t="shared" si="6"/>
        <v>76.65</v>
      </c>
      <c r="P50" s="32">
        <f t="shared" si="7"/>
        <v>28.47</v>
      </c>
      <c r="Q50" s="14">
        <f t="shared" si="4"/>
        <v>48.18</v>
      </c>
      <c r="R50" s="33">
        <v>54.75</v>
      </c>
      <c r="S50" s="27" t="s">
        <v>79</v>
      </c>
      <c r="T50" s="27" t="s">
        <v>322</v>
      </c>
      <c r="U50" s="27" t="s">
        <v>35</v>
      </c>
      <c r="V50" s="27"/>
    </row>
    <row r="51" spans="1:22" s="11" customFormat="1" ht="15" customHeight="1" hidden="1">
      <c r="A51" s="14">
        <v>42</v>
      </c>
      <c r="B51" s="14" t="s">
        <v>28</v>
      </c>
      <c r="C51" s="14" t="s">
        <v>86</v>
      </c>
      <c r="D51" s="65" t="s">
        <v>323</v>
      </c>
      <c r="E51" s="14" t="s">
        <v>686</v>
      </c>
      <c r="F51" s="72" t="s">
        <v>324</v>
      </c>
      <c r="G51" s="6" t="s">
        <v>30</v>
      </c>
      <c r="H51" s="65">
        <v>4.4</v>
      </c>
      <c r="I51" s="14"/>
      <c r="J51" s="14"/>
      <c r="K51" s="65">
        <v>4.4</v>
      </c>
      <c r="L51" s="3">
        <v>2017</v>
      </c>
      <c r="M51" s="3">
        <v>2017</v>
      </c>
      <c r="N51" s="32">
        <f t="shared" si="5"/>
        <v>528</v>
      </c>
      <c r="O51" s="32">
        <f t="shared" si="6"/>
        <v>154</v>
      </c>
      <c r="P51" s="32">
        <f t="shared" si="7"/>
        <v>57.2</v>
      </c>
      <c r="Q51" s="14">
        <f t="shared" si="4"/>
        <v>96.80000000000001</v>
      </c>
      <c r="R51" s="34">
        <v>374</v>
      </c>
      <c r="S51" s="3" t="s">
        <v>36</v>
      </c>
      <c r="T51" s="57" t="s">
        <v>325</v>
      </c>
      <c r="U51" s="14" t="s">
        <v>35</v>
      </c>
      <c r="V51" s="14"/>
    </row>
    <row r="52" spans="1:22" s="11" customFormat="1" ht="15" customHeight="1" hidden="1">
      <c r="A52" s="14">
        <v>43</v>
      </c>
      <c r="B52" s="14" t="s">
        <v>28</v>
      </c>
      <c r="C52" s="14" t="s">
        <v>86</v>
      </c>
      <c r="D52" s="73" t="s">
        <v>326</v>
      </c>
      <c r="E52" s="14" t="s">
        <v>687</v>
      </c>
      <c r="F52" s="72" t="s">
        <v>327</v>
      </c>
      <c r="G52" s="6" t="s">
        <v>30</v>
      </c>
      <c r="H52" s="65">
        <v>4.29</v>
      </c>
      <c r="I52" s="14"/>
      <c r="J52" s="14"/>
      <c r="K52" s="65">
        <v>4.29</v>
      </c>
      <c r="L52" s="3">
        <v>2017</v>
      </c>
      <c r="M52" s="3">
        <v>2017</v>
      </c>
      <c r="N52" s="32">
        <f t="shared" si="5"/>
        <v>514.8</v>
      </c>
      <c r="O52" s="32">
        <f t="shared" si="6"/>
        <v>150.15</v>
      </c>
      <c r="P52" s="32">
        <f t="shared" si="7"/>
        <v>55.77</v>
      </c>
      <c r="Q52" s="14">
        <f t="shared" si="4"/>
        <v>94.38</v>
      </c>
      <c r="R52" s="34">
        <v>364.65</v>
      </c>
      <c r="S52" s="3" t="s">
        <v>36</v>
      </c>
      <c r="T52" s="56" t="s">
        <v>328</v>
      </c>
      <c r="U52" s="14" t="s">
        <v>35</v>
      </c>
      <c r="V52" s="14"/>
    </row>
    <row r="53" spans="1:22" s="11" customFormat="1" ht="15" customHeight="1" hidden="1">
      <c r="A53" s="14">
        <v>44</v>
      </c>
      <c r="B53" s="14" t="s">
        <v>28</v>
      </c>
      <c r="C53" s="14" t="s">
        <v>86</v>
      </c>
      <c r="D53" s="65" t="s">
        <v>167</v>
      </c>
      <c r="E53" s="74" t="s">
        <v>688</v>
      </c>
      <c r="F53" s="65" t="s">
        <v>329</v>
      </c>
      <c r="G53" s="6" t="s">
        <v>30</v>
      </c>
      <c r="H53" s="65">
        <v>0.37</v>
      </c>
      <c r="I53" s="14"/>
      <c r="J53" s="14"/>
      <c r="K53" s="65">
        <v>0.37</v>
      </c>
      <c r="L53" s="3">
        <v>2017</v>
      </c>
      <c r="M53" s="3">
        <v>2017</v>
      </c>
      <c r="N53" s="32">
        <f t="shared" si="5"/>
        <v>22.2</v>
      </c>
      <c r="O53" s="32">
        <f t="shared" si="6"/>
        <v>12.95</v>
      </c>
      <c r="P53" s="32">
        <f t="shared" si="7"/>
        <v>4.81</v>
      </c>
      <c r="Q53" s="14">
        <f t="shared" si="4"/>
        <v>8.14</v>
      </c>
      <c r="R53" s="34">
        <v>9.25</v>
      </c>
      <c r="S53" s="3" t="s">
        <v>36</v>
      </c>
      <c r="T53" s="67" t="s">
        <v>330</v>
      </c>
      <c r="U53" s="14" t="s">
        <v>35</v>
      </c>
      <c r="V53" s="14"/>
    </row>
    <row r="54" spans="1:22" ht="15" customHeight="1" hidden="1">
      <c r="A54" s="14">
        <v>45</v>
      </c>
      <c r="B54" s="14" t="s">
        <v>28</v>
      </c>
      <c r="C54" s="14" t="s">
        <v>86</v>
      </c>
      <c r="D54" s="65" t="s">
        <v>306</v>
      </c>
      <c r="E54" s="75" t="s">
        <v>689</v>
      </c>
      <c r="F54" s="65" t="s">
        <v>331</v>
      </c>
      <c r="G54" s="6" t="s">
        <v>30</v>
      </c>
      <c r="H54" s="65">
        <v>1.6</v>
      </c>
      <c r="I54" s="14"/>
      <c r="J54" s="14"/>
      <c r="K54" s="65">
        <v>1.6</v>
      </c>
      <c r="L54" s="3">
        <v>2017</v>
      </c>
      <c r="M54" s="3">
        <v>2017</v>
      </c>
      <c r="N54" s="32">
        <f t="shared" si="5"/>
        <v>96</v>
      </c>
      <c r="O54" s="32">
        <f t="shared" si="6"/>
        <v>56</v>
      </c>
      <c r="P54" s="32">
        <f t="shared" si="7"/>
        <v>20.8</v>
      </c>
      <c r="Q54" s="14">
        <f t="shared" si="4"/>
        <v>35.2</v>
      </c>
      <c r="R54" s="34">
        <v>40</v>
      </c>
      <c r="S54" s="3" t="s">
        <v>36</v>
      </c>
      <c r="T54" s="67" t="s">
        <v>332</v>
      </c>
      <c r="U54" s="14" t="s">
        <v>35</v>
      </c>
      <c r="V54" s="14"/>
    </row>
    <row r="55" spans="1:22" ht="15" customHeight="1" hidden="1">
      <c r="A55" s="14">
        <v>46</v>
      </c>
      <c r="B55" s="14" t="s">
        <v>28</v>
      </c>
      <c r="C55" s="14" t="s">
        <v>86</v>
      </c>
      <c r="D55" s="6" t="s">
        <v>333</v>
      </c>
      <c r="E55" s="76" t="s">
        <v>690</v>
      </c>
      <c r="F55" s="6" t="s">
        <v>334</v>
      </c>
      <c r="G55" s="6" t="s">
        <v>30</v>
      </c>
      <c r="H55" s="6">
        <v>0.7</v>
      </c>
      <c r="I55" s="14"/>
      <c r="J55" s="14"/>
      <c r="K55" s="6">
        <v>0.7</v>
      </c>
      <c r="L55" s="3">
        <v>2017</v>
      </c>
      <c r="M55" s="3">
        <v>2017</v>
      </c>
      <c r="N55" s="32">
        <f t="shared" si="5"/>
        <v>42</v>
      </c>
      <c r="O55" s="32">
        <f t="shared" si="6"/>
        <v>24.5</v>
      </c>
      <c r="P55" s="32">
        <f t="shared" si="7"/>
        <v>9.1</v>
      </c>
      <c r="Q55" s="14">
        <f t="shared" si="4"/>
        <v>15.399999999999999</v>
      </c>
      <c r="R55" s="34">
        <v>17.5</v>
      </c>
      <c r="S55" s="3" t="s">
        <v>36</v>
      </c>
      <c r="T55" s="67" t="s">
        <v>335</v>
      </c>
      <c r="U55" s="14" t="s">
        <v>35</v>
      </c>
      <c r="V55" s="14"/>
    </row>
    <row r="56" spans="1:22" ht="15" customHeight="1" hidden="1">
      <c r="A56" s="14">
        <v>47</v>
      </c>
      <c r="B56" s="14" t="s">
        <v>28</v>
      </c>
      <c r="C56" s="14" t="s">
        <v>86</v>
      </c>
      <c r="D56" s="65" t="s">
        <v>336</v>
      </c>
      <c r="E56" s="14" t="s">
        <v>691</v>
      </c>
      <c r="F56" s="72" t="s">
        <v>337</v>
      </c>
      <c r="G56" s="6" t="s">
        <v>30</v>
      </c>
      <c r="H56" s="65">
        <v>2.1</v>
      </c>
      <c r="I56" s="14"/>
      <c r="J56" s="14"/>
      <c r="K56" s="65">
        <v>2.1</v>
      </c>
      <c r="L56" s="14">
        <v>2017</v>
      </c>
      <c r="M56" s="14">
        <v>2017</v>
      </c>
      <c r="N56" s="32">
        <f t="shared" si="5"/>
        <v>252</v>
      </c>
      <c r="O56" s="32">
        <f t="shared" si="6"/>
        <v>73.5</v>
      </c>
      <c r="P56" s="32">
        <f t="shared" si="7"/>
        <v>27.3</v>
      </c>
      <c r="Q56" s="14">
        <f t="shared" si="4"/>
        <v>46.2</v>
      </c>
      <c r="R56" s="34">
        <v>178.5</v>
      </c>
      <c r="S56" s="3" t="s">
        <v>36</v>
      </c>
      <c r="T56" s="59" t="s">
        <v>338</v>
      </c>
      <c r="U56" s="14" t="s">
        <v>35</v>
      </c>
      <c r="V56" s="14"/>
    </row>
    <row r="57" spans="1:22" ht="15" customHeight="1" hidden="1">
      <c r="A57" s="14">
        <v>48</v>
      </c>
      <c r="B57" s="14" t="s">
        <v>28</v>
      </c>
      <c r="C57" s="14" t="s">
        <v>86</v>
      </c>
      <c r="D57" s="73" t="s">
        <v>326</v>
      </c>
      <c r="E57" s="14" t="s">
        <v>687</v>
      </c>
      <c r="F57" s="72" t="s">
        <v>339</v>
      </c>
      <c r="G57" s="6" t="s">
        <v>30</v>
      </c>
      <c r="H57" s="65">
        <v>1</v>
      </c>
      <c r="I57" s="14"/>
      <c r="J57" s="14"/>
      <c r="K57" s="65">
        <v>1</v>
      </c>
      <c r="L57" s="14">
        <v>2017</v>
      </c>
      <c r="M57" s="14">
        <v>2017</v>
      </c>
      <c r="N57" s="32">
        <f t="shared" si="5"/>
        <v>120</v>
      </c>
      <c r="O57" s="32">
        <f t="shared" si="6"/>
        <v>35</v>
      </c>
      <c r="P57" s="32">
        <f t="shared" si="7"/>
        <v>13</v>
      </c>
      <c r="Q57" s="14">
        <f t="shared" si="4"/>
        <v>22</v>
      </c>
      <c r="R57" s="34">
        <v>85</v>
      </c>
      <c r="S57" s="3" t="s">
        <v>36</v>
      </c>
      <c r="T57" s="56" t="s">
        <v>340</v>
      </c>
      <c r="U57" s="14" t="s">
        <v>35</v>
      </c>
      <c r="V57" s="14"/>
    </row>
    <row r="58" spans="1:22" s="77" customFormat="1" ht="15" customHeight="1" hidden="1">
      <c r="A58" s="14">
        <v>49</v>
      </c>
      <c r="B58" s="14" t="s">
        <v>28</v>
      </c>
      <c r="C58" s="14" t="s">
        <v>86</v>
      </c>
      <c r="D58" s="65" t="s">
        <v>87</v>
      </c>
      <c r="E58" s="14" t="s">
        <v>692</v>
      </c>
      <c r="F58" s="72" t="s">
        <v>341</v>
      </c>
      <c r="G58" s="6" t="s">
        <v>30</v>
      </c>
      <c r="H58" s="65">
        <v>0.45</v>
      </c>
      <c r="I58" s="14"/>
      <c r="J58" s="14"/>
      <c r="K58" s="65">
        <v>0.45</v>
      </c>
      <c r="L58" s="14">
        <v>2017</v>
      </c>
      <c r="M58" s="14">
        <v>2017</v>
      </c>
      <c r="N58" s="32">
        <f t="shared" si="5"/>
        <v>54</v>
      </c>
      <c r="O58" s="32">
        <f t="shared" si="6"/>
        <v>15.75</v>
      </c>
      <c r="P58" s="32">
        <f t="shared" si="7"/>
        <v>5.8500000000000005</v>
      </c>
      <c r="Q58" s="14">
        <f t="shared" si="4"/>
        <v>9.9</v>
      </c>
      <c r="R58" s="34">
        <v>38.25</v>
      </c>
      <c r="S58" s="3" t="s">
        <v>36</v>
      </c>
      <c r="T58" s="56" t="s">
        <v>342</v>
      </c>
      <c r="U58" s="14" t="s">
        <v>35</v>
      </c>
      <c r="V58" s="14"/>
    </row>
    <row r="59" spans="1:22" ht="15" customHeight="1" hidden="1">
      <c r="A59" s="14">
        <v>50</v>
      </c>
      <c r="B59" s="14" t="s">
        <v>28</v>
      </c>
      <c r="C59" s="14" t="s">
        <v>86</v>
      </c>
      <c r="D59" s="65" t="s">
        <v>343</v>
      </c>
      <c r="E59" s="78" t="s">
        <v>693</v>
      </c>
      <c r="F59" s="65" t="s">
        <v>344</v>
      </c>
      <c r="G59" s="6" t="s">
        <v>30</v>
      </c>
      <c r="H59" s="65">
        <v>1.1</v>
      </c>
      <c r="I59" s="14"/>
      <c r="J59" s="14"/>
      <c r="K59" s="65">
        <v>1.1</v>
      </c>
      <c r="L59" s="14">
        <v>2017</v>
      </c>
      <c r="M59" s="14">
        <v>2017</v>
      </c>
      <c r="N59" s="32">
        <f t="shared" si="5"/>
        <v>66</v>
      </c>
      <c r="O59" s="32">
        <f t="shared" si="6"/>
        <v>38.5</v>
      </c>
      <c r="P59" s="32">
        <f t="shared" si="7"/>
        <v>14.3</v>
      </c>
      <c r="Q59" s="14">
        <f t="shared" si="4"/>
        <v>24.200000000000003</v>
      </c>
      <c r="R59" s="34">
        <v>27.5</v>
      </c>
      <c r="S59" s="3" t="s">
        <v>36</v>
      </c>
      <c r="T59" s="67" t="s">
        <v>345</v>
      </c>
      <c r="U59" s="14" t="s">
        <v>35</v>
      </c>
      <c r="V59" s="14"/>
    </row>
    <row r="60" spans="1:22" ht="15" customHeight="1" hidden="1">
      <c r="A60" s="14">
        <v>51</v>
      </c>
      <c r="B60" s="14" t="s">
        <v>28</v>
      </c>
      <c r="C60" s="14" t="s">
        <v>86</v>
      </c>
      <c r="D60" s="65" t="s">
        <v>300</v>
      </c>
      <c r="E60" s="79" t="s">
        <v>694</v>
      </c>
      <c r="F60" s="65" t="s">
        <v>346</v>
      </c>
      <c r="G60" s="6" t="s">
        <v>30</v>
      </c>
      <c r="H60" s="65">
        <v>0.9</v>
      </c>
      <c r="I60" s="14"/>
      <c r="J60" s="14"/>
      <c r="K60" s="65">
        <v>0.9</v>
      </c>
      <c r="L60" s="14">
        <v>2017</v>
      </c>
      <c r="M60" s="14">
        <v>2017</v>
      </c>
      <c r="N60" s="32">
        <f t="shared" si="5"/>
        <v>54</v>
      </c>
      <c r="O60" s="32">
        <f t="shared" si="6"/>
        <v>31.5</v>
      </c>
      <c r="P60" s="32">
        <f t="shared" si="7"/>
        <v>11.700000000000001</v>
      </c>
      <c r="Q60" s="14">
        <f t="shared" si="4"/>
        <v>19.8</v>
      </c>
      <c r="R60" s="34">
        <v>22.5</v>
      </c>
      <c r="S60" s="3" t="s">
        <v>36</v>
      </c>
      <c r="T60" s="67" t="s">
        <v>347</v>
      </c>
      <c r="U60" s="14" t="s">
        <v>35</v>
      </c>
      <c r="V60" s="14"/>
    </row>
    <row r="61" spans="1:22" ht="15" customHeight="1" hidden="1">
      <c r="A61" s="14">
        <v>52</v>
      </c>
      <c r="B61" s="14" t="s">
        <v>28</v>
      </c>
      <c r="C61" s="14" t="s">
        <v>86</v>
      </c>
      <c r="D61" s="6" t="s">
        <v>309</v>
      </c>
      <c r="E61" s="14" t="s">
        <v>630</v>
      </c>
      <c r="F61" s="6" t="s">
        <v>348</v>
      </c>
      <c r="G61" s="6" t="s">
        <v>30</v>
      </c>
      <c r="H61" s="6">
        <v>3.7</v>
      </c>
      <c r="I61" s="14"/>
      <c r="J61" s="14"/>
      <c r="K61" s="6">
        <v>3.7</v>
      </c>
      <c r="L61" s="14">
        <v>2017</v>
      </c>
      <c r="M61" s="14">
        <v>2017</v>
      </c>
      <c r="N61" s="32">
        <f t="shared" si="5"/>
        <v>444</v>
      </c>
      <c r="O61" s="32">
        <f t="shared" si="6"/>
        <v>129.5</v>
      </c>
      <c r="P61" s="32">
        <f t="shared" si="7"/>
        <v>48.1</v>
      </c>
      <c r="Q61" s="14">
        <f t="shared" si="4"/>
        <v>81.4</v>
      </c>
      <c r="R61" s="34">
        <v>314.5</v>
      </c>
      <c r="S61" s="3" t="s">
        <v>36</v>
      </c>
      <c r="T61" s="67" t="s">
        <v>349</v>
      </c>
      <c r="U61" s="14" t="s">
        <v>35</v>
      </c>
      <c r="V61" s="14"/>
    </row>
    <row r="62" spans="1:22" ht="15" customHeight="1" hidden="1">
      <c r="A62" s="5"/>
      <c r="B62" s="4"/>
      <c r="C62" s="4" t="s">
        <v>121</v>
      </c>
      <c r="D62" s="4"/>
      <c r="E62" s="4"/>
      <c r="F62" s="4"/>
      <c r="G62" s="4"/>
      <c r="H62" s="4">
        <f>SUM(H63:H72)</f>
        <v>28.219999999999995</v>
      </c>
      <c r="I62" s="4"/>
      <c r="J62" s="4"/>
      <c r="K62" s="4">
        <f>SUM(K63:K72)</f>
        <v>28.219999999999995</v>
      </c>
      <c r="L62" s="4"/>
      <c r="M62" s="4"/>
      <c r="N62" s="64">
        <f t="shared" si="5"/>
        <v>1410.9099999999999</v>
      </c>
      <c r="O62" s="64">
        <f t="shared" si="6"/>
        <v>987.6999999999998</v>
      </c>
      <c r="P62" s="64">
        <f t="shared" si="7"/>
        <v>366.85999999999996</v>
      </c>
      <c r="Q62" s="12">
        <f t="shared" si="4"/>
        <v>620.8399999999999</v>
      </c>
      <c r="R62" s="64">
        <f>SUM(R63:R72)</f>
        <v>423.21000000000004</v>
      </c>
      <c r="S62" s="14"/>
      <c r="T62" s="4"/>
      <c r="U62" s="4"/>
      <c r="V62" s="4"/>
    </row>
    <row r="63" spans="1:22" ht="14.25" customHeight="1" hidden="1">
      <c r="A63" s="27">
        <v>53</v>
      </c>
      <c r="B63" s="80" t="s">
        <v>63</v>
      </c>
      <c r="C63" s="80" t="s">
        <v>121</v>
      </c>
      <c r="D63" s="80" t="s">
        <v>350</v>
      </c>
      <c r="E63" s="30" t="s">
        <v>776</v>
      </c>
      <c r="F63" s="80" t="s">
        <v>351</v>
      </c>
      <c r="G63" s="80" t="s">
        <v>61</v>
      </c>
      <c r="H63" s="80">
        <v>1.02</v>
      </c>
      <c r="I63" s="80"/>
      <c r="J63" s="80"/>
      <c r="K63" s="80">
        <v>1.02</v>
      </c>
      <c r="L63" s="80">
        <v>2017</v>
      </c>
      <c r="M63" s="80">
        <v>2017</v>
      </c>
      <c r="N63" s="32">
        <f t="shared" si="5"/>
        <v>50.910000000000004</v>
      </c>
      <c r="O63" s="32">
        <f t="shared" si="6"/>
        <v>35.7</v>
      </c>
      <c r="P63" s="32">
        <f t="shared" si="7"/>
        <v>13.26</v>
      </c>
      <c r="Q63" s="14">
        <f aca="true" t="shared" si="8" ref="Q63:Q93">K63*22</f>
        <v>22.44</v>
      </c>
      <c r="R63" s="81">
        <v>15.21</v>
      </c>
      <c r="S63" s="80" t="s">
        <v>36</v>
      </c>
      <c r="T63" s="80" t="s">
        <v>352</v>
      </c>
      <c r="U63" s="80" t="s">
        <v>34</v>
      </c>
      <c r="V63" s="80"/>
    </row>
    <row r="64" spans="1:22" ht="14.25" customHeight="1" hidden="1">
      <c r="A64" s="27">
        <v>54</v>
      </c>
      <c r="B64" s="14" t="s">
        <v>63</v>
      </c>
      <c r="C64" s="14" t="s">
        <v>121</v>
      </c>
      <c r="D64" s="14" t="s">
        <v>470</v>
      </c>
      <c r="E64" s="14" t="s">
        <v>702</v>
      </c>
      <c r="F64" s="14" t="s">
        <v>471</v>
      </c>
      <c r="G64" s="6" t="s">
        <v>30</v>
      </c>
      <c r="H64" s="14">
        <v>5</v>
      </c>
      <c r="I64" s="14"/>
      <c r="J64" s="14"/>
      <c r="K64" s="14">
        <v>5</v>
      </c>
      <c r="L64" s="3">
        <v>2017</v>
      </c>
      <c r="M64" s="3">
        <v>2017</v>
      </c>
      <c r="N64" s="32">
        <f t="shared" si="5"/>
        <v>250</v>
      </c>
      <c r="O64" s="32">
        <f t="shared" si="6"/>
        <v>175</v>
      </c>
      <c r="P64" s="32">
        <f t="shared" si="7"/>
        <v>65</v>
      </c>
      <c r="Q64" s="14">
        <f t="shared" si="8"/>
        <v>110</v>
      </c>
      <c r="R64" s="34">
        <v>75</v>
      </c>
      <c r="S64" s="14" t="s">
        <v>36</v>
      </c>
      <c r="T64" s="14" t="s">
        <v>472</v>
      </c>
      <c r="U64" s="14" t="s">
        <v>34</v>
      </c>
      <c r="V64" s="14"/>
    </row>
    <row r="65" spans="1:22" ht="14.25" customHeight="1" hidden="1">
      <c r="A65" s="27">
        <v>55</v>
      </c>
      <c r="B65" s="14" t="s">
        <v>63</v>
      </c>
      <c r="C65" s="14" t="s">
        <v>121</v>
      </c>
      <c r="D65" s="14" t="s">
        <v>470</v>
      </c>
      <c r="E65" s="14" t="s">
        <v>700</v>
      </c>
      <c r="F65" s="14" t="s">
        <v>473</v>
      </c>
      <c r="G65" s="6" t="s">
        <v>30</v>
      </c>
      <c r="H65" s="14">
        <v>3.3</v>
      </c>
      <c r="I65" s="14"/>
      <c r="J65" s="14"/>
      <c r="K65" s="14">
        <v>3.3</v>
      </c>
      <c r="L65" s="3">
        <v>2017</v>
      </c>
      <c r="M65" s="3">
        <v>2017</v>
      </c>
      <c r="N65" s="32">
        <f t="shared" si="5"/>
        <v>165</v>
      </c>
      <c r="O65" s="32">
        <f t="shared" si="6"/>
        <v>115.5</v>
      </c>
      <c r="P65" s="32">
        <f t="shared" si="7"/>
        <v>42.9</v>
      </c>
      <c r="Q65" s="14">
        <f t="shared" si="8"/>
        <v>72.6</v>
      </c>
      <c r="R65" s="34">
        <v>49.5</v>
      </c>
      <c r="S65" s="14" t="s">
        <v>36</v>
      </c>
      <c r="T65" s="14" t="s">
        <v>474</v>
      </c>
      <c r="U65" s="14" t="s">
        <v>34</v>
      </c>
      <c r="V65" s="14"/>
    </row>
    <row r="66" spans="1:22" ht="14.25" customHeight="1" hidden="1">
      <c r="A66" s="27">
        <v>56</v>
      </c>
      <c r="B66" s="14" t="s">
        <v>63</v>
      </c>
      <c r="C66" s="14" t="s">
        <v>121</v>
      </c>
      <c r="D66" s="14" t="s">
        <v>475</v>
      </c>
      <c r="E66" s="14" t="s">
        <v>703</v>
      </c>
      <c r="F66" s="14" t="s">
        <v>476</v>
      </c>
      <c r="G66" s="6" t="s">
        <v>30</v>
      </c>
      <c r="H66" s="14">
        <v>1.1</v>
      </c>
      <c r="I66" s="14"/>
      <c r="J66" s="14"/>
      <c r="K66" s="14">
        <v>1.1</v>
      </c>
      <c r="L66" s="3">
        <v>2017</v>
      </c>
      <c r="M66" s="3">
        <v>2017</v>
      </c>
      <c r="N66" s="32">
        <f t="shared" si="5"/>
        <v>55</v>
      </c>
      <c r="O66" s="32">
        <f t="shared" si="6"/>
        <v>38.5</v>
      </c>
      <c r="P66" s="32">
        <f t="shared" si="7"/>
        <v>14.3</v>
      </c>
      <c r="Q66" s="14">
        <f t="shared" si="8"/>
        <v>24.200000000000003</v>
      </c>
      <c r="R66" s="34">
        <v>16.5</v>
      </c>
      <c r="S66" s="14" t="s">
        <v>36</v>
      </c>
      <c r="T66" s="14" t="s">
        <v>477</v>
      </c>
      <c r="U66" s="14" t="s">
        <v>34</v>
      </c>
      <c r="V66" s="12"/>
    </row>
    <row r="67" spans="1:22" ht="14.25" customHeight="1" hidden="1">
      <c r="A67" s="27">
        <v>57</v>
      </c>
      <c r="B67" s="14" t="s">
        <v>28</v>
      </c>
      <c r="C67" s="14" t="s">
        <v>149</v>
      </c>
      <c r="D67" s="14" t="s">
        <v>353</v>
      </c>
      <c r="E67" s="14" t="s">
        <v>704</v>
      </c>
      <c r="F67" s="14" t="s">
        <v>354</v>
      </c>
      <c r="G67" s="14" t="s">
        <v>61</v>
      </c>
      <c r="H67" s="14">
        <v>1.7</v>
      </c>
      <c r="I67" s="14"/>
      <c r="J67" s="14"/>
      <c r="K67" s="14">
        <v>1.7</v>
      </c>
      <c r="L67" s="3">
        <v>2017</v>
      </c>
      <c r="M67" s="3">
        <v>2017</v>
      </c>
      <c r="N67" s="32">
        <f t="shared" si="5"/>
        <v>85</v>
      </c>
      <c r="O67" s="32">
        <f t="shared" si="6"/>
        <v>59.5</v>
      </c>
      <c r="P67" s="32">
        <f t="shared" si="7"/>
        <v>22.099999999999998</v>
      </c>
      <c r="Q67" s="14">
        <f t="shared" si="8"/>
        <v>37.4</v>
      </c>
      <c r="R67" s="34">
        <v>25.5</v>
      </c>
      <c r="S67" s="3" t="s">
        <v>36</v>
      </c>
      <c r="T67" s="14" t="s">
        <v>355</v>
      </c>
      <c r="U67" s="14" t="s">
        <v>35</v>
      </c>
      <c r="V67" s="14"/>
    </row>
    <row r="68" spans="1:22" ht="14.25" customHeight="1" hidden="1">
      <c r="A68" s="27">
        <v>58</v>
      </c>
      <c r="B68" s="27" t="s">
        <v>63</v>
      </c>
      <c r="C68" s="27" t="s">
        <v>121</v>
      </c>
      <c r="D68" s="27" t="s">
        <v>122</v>
      </c>
      <c r="E68" s="27" t="s">
        <v>737</v>
      </c>
      <c r="F68" s="27" t="s">
        <v>356</v>
      </c>
      <c r="G68" s="80" t="s">
        <v>61</v>
      </c>
      <c r="H68" s="27">
        <v>3.5</v>
      </c>
      <c r="I68" s="27"/>
      <c r="J68" s="27"/>
      <c r="K68" s="27">
        <v>3.5</v>
      </c>
      <c r="L68" s="3">
        <v>2017</v>
      </c>
      <c r="M68" s="3">
        <v>2017</v>
      </c>
      <c r="N68" s="32">
        <f t="shared" si="5"/>
        <v>175</v>
      </c>
      <c r="O68" s="32">
        <f t="shared" si="6"/>
        <v>122.5</v>
      </c>
      <c r="P68" s="32">
        <f t="shared" si="7"/>
        <v>45.5</v>
      </c>
      <c r="Q68" s="14">
        <f t="shared" si="8"/>
        <v>77</v>
      </c>
      <c r="R68" s="33">
        <v>52.5</v>
      </c>
      <c r="S68" s="27" t="s">
        <v>36</v>
      </c>
      <c r="T68" s="27" t="s">
        <v>357</v>
      </c>
      <c r="U68" s="27" t="s">
        <v>34</v>
      </c>
      <c r="V68" s="14"/>
    </row>
    <row r="69" spans="1:22" s="77" customFormat="1" ht="14.25" customHeight="1" hidden="1">
      <c r="A69" s="27">
        <v>59</v>
      </c>
      <c r="B69" s="14" t="s">
        <v>28</v>
      </c>
      <c r="C69" s="14" t="s">
        <v>149</v>
      </c>
      <c r="D69" s="14" t="s">
        <v>358</v>
      </c>
      <c r="E69" s="14" t="s">
        <v>705</v>
      </c>
      <c r="F69" s="14" t="s">
        <v>359</v>
      </c>
      <c r="G69" s="14" t="s">
        <v>61</v>
      </c>
      <c r="H69" s="14">
        <v>3.5</v>
      </c>
      <c r="I69" s="14"/>
      <c r="J69" s="14"/>
      <c r="K69" s="14">
        <v>3.5</v>
      </c>
      <c r="L69" s="3">
        <v>2017</v>
      </c>
      <c r="M69" s="3">
        <v>2017</v>
      </c>
      <c r="N69" s="32">
        <f t="shared" si="5"/>
        <v>175</v>
      </c>
      <c r="O69" s="32">
        <f t="shared" si="6"/>
        <v>122.5</v>
      </c>
      <c r="P69" s="32">
        <f t="shared" si="7"/>
        <v>45.5</v>
      </c>
      <c r="Q69" s="14">
        <f t="shared" si="8"/>
        <v>77</v>
      </c>
      <c r="R69" s="34">
        <v>52.5</v>
      </c>
      <c r="S69" s="3" t="s">
        <v>36</v>
      </c>
      <c r="T69" s="14" t="s">
        <v>360</v>
      </c>
      <c r="U69" s="14" t="s">
        <v>35</v>
      </c>
      <c r="V69" s="14"/>
    </row>
    <row r="70" spans="1:22" ht="14.25" customHeight="1" hidden="1">
      <c r="A70" s="27">
        <v>60</v>
      </c>
      <c r="B70" s="14" t="s">
        <v>28</v>
      </c>
      <c r="C70" s="14" t="s">
        <v>149</v>
      </c>
      <c r="D70" s="14" t="s">
        <v>361</v>
      </c>
      <c r="E70" s="14" t="s">
        <v>699</v>
      </c>
      <c r="F70" s="14" t="s">
        <v>362</v>
      </c>
      <c r="G70" s="14" t="s">
        <v>61</v>
      </c>
      <c r="H70" s="14">
        <v>2.9</v>
      </c>
      <c r="I70" s="14"/>
      <c r="J70" s="14"/>
      <c r="K70" s="14">
        <v>2.9</v>
      </c>
      <c r="L70" s="3">
        <v>2017</v>
      </c>
      <c r="M70" s="3">
        <v>2017</v>
      </c>
      <c r="N70" s="32">
        <f t="shared" si="5"/>
        <v>145</v>
      </c>
      <c r="O70" s="32">
        <f t="shared" si="6"/>
        <v>101.5</v>
      </c>
      <c r="P70" s="32">
        <f t="shared" si="7"/>
        <v>37.699999999999996</v>
      </c>
      <c r="Q70" s="14">
        <f t="shared" si="8"/>
        <v>63.8</v>
      </c>
      <c r="R70" s="34">
        <v>43.5</v>
      </c>
      <c r="S70" s="3" t="s">
        <v>36</v>
      </c>
      <c r="T70" s="14" t="s">
        <v>363</v>
      </c>
      <c r="U70" s="14" t="s">
        <v>35</v>
      </c>
      <c r="V70" s="14"/>
    </row>
    <row r="71" spans="1:22" ht="14.25" customHeight="1" hidden="1">
      <c r="A71" s="27">
        <v>61</v>
      </c>
      <c r="B71" s="14" t="s">
        <v>28</v>
      </c>
      <c r="C71" s="14" t="s">
        <v>149</v>
      </c>
      <c r="D71" s="14" t="s">
        <v>361</v>
      </c>
      <c r="E71" s="14" t="s">
        <v>699</v>
      </c>
      <c r="F71" s="14" t="s">
        <v>364</v>
      </c>
      <c r="G71" s="14" t="s">
        <v>61</v>
      </c>
      <c r="H71" s="14">
        <v>3.7</v>
      </c>
      <c r="I71" s="14"/>
      <c r="J71" s="14"/>
      <c r="K71" s="14">
        <v>3.7</v>
      </c>
      <c r="L71" s="3">
        <v>2017</v>
      </c>
      <c r="M71" s="3">
        <v>2017</v>
      </c>
      <c r="N71" s="32">
        <f t="shared" si="5"/>
        <v>185</v>
      </c>
      <c r="O71" s="32">
        <f t="shared" si="6"/>
        <v>129.5</v>
      </c>
      <c r="P71" s="32">
        <f t="shared" si="7"/>
        <v>48.1</v>
      </c>
      <c r="Q71" s="14">
        <f t="shared" si="8"/>
        <v>81.4</v>
      </c>
      <c r="R71" s="34">
        <v>55.5</v>
      </c>
      <c r="S71" s="3" t="s">
        <v>36</v>
      </c>
      <c r="T71" s="14" t="s">
        <v>365</v>
      </c>
      <c r="U71" s="14" t="s">
        <v>35</v>
      </c>
      <c r="V71" s="14"/>
    </row>
    <row r="72" spans="1:22" ht="14.25" customHeight="1" hidden="1">
      <c r="A72" s="27">
        <v>62</v>
      </c>
      <c r="B72" s="14" t="s">
        <v>28</v>
      </c>
      <c r="C72" s="14" t="s">
        <v>149</v>
      </c>
      <c r="D72" s="14" t="s">
        <v>361</v>
      </c>
      <c r="E72" s="14" t="s">
        <v>706</v>
      </c>
      <c r="F72" s="14" t="s">
        <v>366</v>
      </c>
      <c r="G72" s="14" t="s">
        <v>61</v>
      </c>
      <c r="H72" s="14">
        <v>2.5</v>
      </c>
      <c r="I72" s="14"/>
      <c r="J72" s="14"/>
      <c r="K72" s="14">
        <v>2.5</v>
      </c>
      <c r="L72" s="3">
        <v>2017</v>
      </c>
      <c r="M72" s="3">
        <v>2017</v>
      </c>
      <c r="N72" s="32">
        <f t="shared" si="5"/>
        <v>125</v>
      </c>
      <c r="O72" s="32">
        <f t="shared" si="6"/>
        <v>87.5</v>
      </c>
      <c r="P72" s="32">
        <f t="shared" si="7"/>
        <v>32.5</v>
      </c>
      <c r="Q72" s="14">
        <f t="shared" si="8"/>
        <v>55</v>
      </c>
      <c r="R72" s="34">
        <v>37.5</v>
      </c>
      <c r="S72" s="3" t="s">
        <v>36</v>
      </c>
      <c r="T72" s="14" t="s">
        <v>367</v>
      </c>
      <c r="U72" s="14" t="s">
        <v>35</v>
      </c>
      <c r="V72" s="14"/>
    </row>
    <row r="73" spans="1:22" ht="14.25" customHeight="1" hidden="1">
      <c r="A73" s="12"/>
      <c r="B73" s="12"/>
      <c r="C73" s="12" t="s">
        <v>70</v>
      </c>
      <c r="D73" s="12"/>
      <c r="E73" s="12"/>
      <c r="F73" s="12"/>
      <c r="G73" s="12"/>
      <c r="H73" s="12">
        <f>SUM(H74:H95)</f>
        <v>39.660000000000004</v>
      </c>
      <c r="I73" s="12"/>
      <c r="J73" s="12"/>
      <c r="K73" s="12">
        <f>SUM(K74:K95)</f>
        <v>39.660000000000004</v>
      </c>
      <c r="L73" s="12"/>
      <c r="M73" s="12"/>
      <c r="N73" s="64">
        <f aca="true" t="shared" si="9" ref="N73:N93">O73+R73</f>
        <v>2807.928</v>
      </c>
      <c r="O73" s="64">
        <f aca="true" t="shared" si="10" ref="O73:O93">P73+Q73</f>
        <v>1388.1000000000001</v>
      </c>
      <c r="P73" s="64">
        <f t="shared" si="7"/>
        <v>515.58</v>
      </c>
      <c r="Q73" s="12">
        <f t="shared" si="8"/>
        <v>872.5200000000001</v>
      </c>
      <c r="R73" s="64">
        <f>SUM(R74:R95)</f>
        <v>1419.828</v>
      </c>
      <c r="S73" s="14"/>
      <c r="T73" s="12"/>
      <c r="U73" s="12"/>
      <c r="V73" s="14"/>
    </row>
    <row r="74" spans="1:22" ht="14.25" customHeight="1" hidden="1">
      <c r="A74" s="14">
        <v>63</v>
      </c>
      <c r="B74" s="14" t="s">
        <v>28</v>
      </c>
      <c r="C74" s="14" t="s">
        <v>38</v>
      </c>
      <c r="D74" s="14" t="s">
        <v>368</v>
      </c>
      <c r="E74" s="14" t="s">
        <v>710</v>
      </c>
      <c r="F74" s="82" t="s">
        <v>369</v>
      </c>
      <c r="G74" s="2" t="s">
        <v>30</v>
      </c>
      <c r="H74" s="14">
        <v>2.5</v>
      </c>
      <c r="I74" s="14"/>
      <c r="J74" s="14"/>
      <c r="K74" s="14">
        <v>2.5</v>
      </c>
      <c r="L74" s="3">
        <v>2017</v>
      </c>
      <c r="M74" s="3">
        <v>2017</v>
      </c>
      <c r="N74" s="32">
        <f t="shared" si="9"/>
        <v>177</v>
      </c>
      <c r="O74" s="32">
        <f t="shared" si="10"/>
        <v>87.5</v>
      </c>
      <c r="P74" s="32">
        <f t="shared" si="7"/>
        <v>32.5</v>
      </c>
      <c r="Q74" s="14">
        <f t="shared" si="8"/>
        <v>55</v>
      </c>
      <c r="R74" s="34">
        <f>K74*35.8</f>
        <v>89.5</v>
      </c>
      <c r="S74" s="14" t="s">
        <v>36</v>
      </c>
      <c r="T74" s="1" t="s">
        <v>370</v>
      </c>
      <c r="U74" s="14" t="s">
        <v>35</v>
      </c>
      <c r="V74" s="14"/>
    </row>
    <row r="75" spans="1:22" ht="14.25" customHeight="1" hidden="1">
      <c r="A75" s="14">
        <v>64</v>
      </c>
      <c r="B75" s="14" t="s">
        <v>28</v>
      </c>
      <c r="C75" s="14" t="s">
        <v>38</v>
      </c>
      <c r="D75" s="14" t="s">
        <v>371</v>
      </c>
      <c r="E75" s="14" t="s">
        <v>711</v>
      </c>
      <c r="F75" s="82" t="s">
        <v>372</v>
      </c>
      <c r="G75" s="2" t="s">
        <v>30</v>
      </c>
      <c r="H75" s="14">
        <v>0.5</v>
      </c>
      <c r="I75" s="14"/>
      <c r="J75" s="14"/>
      <c r="K75" s="14">
        <v>0.5</v>
      </c>
      <c r="L75" s="3">
        <v>2017</v>
      </c>
      <c r="M75" s="3">
        <v>2017</v>
      </c>
      <c r="N75" s="32">
        <f t="shared" si="9"/>
        <v>35.4</v>
      </c>
      <c r="O75" s="32">
        <f t="shared" si="10"/>
        <v>17.5</v>
      </c>
      <c r="P75" s="32">
        <f t="shared" si="7"/>
        <v>6.5</v>
      </c>
      <c r="Q75" s="14">
        <f t="shared" si="8"/>
        <v>11</v>
      </c>
      <c r="R75" s="34">
        <f aca="true" t="shared" si="11" ref="R75:R95">K75*35.8</f>
        <v>17.9</v>
      </c>
      <c r="S75" s="14" t="s">
        <v>36</v>
      </c>
      <c r="T75" s="1" t="s">
        <v>373</v>
      </c>
      <c r="U75" s="14" t="s">
        <v>35</v>
      </c>
      <c r="V75" s="14"/>
    </row>
    <row r="76" spans="1:22" ht="14.25" customHeight="1" hidden="1">
      <c r="A76" s="14">
        <v>65</v>
      </c>
      <c r="B76" s="14" t="s">
        <v>28</v>
      </c>
      <c r="C76" s="14" t="s">
        <v>38</v>
      </c>
      <c r="D76" s="14" t="s">
        <v>374</v>
      </c>
      <c r="E76" s="14" t="s">
        <v>635</v>
      </c>
      <c r="F76" s="1" t="s">
        <v>375</v>
      </c>
      <c r="G76" s="2" t="s">
        <v>30</v>
      </c>
      <c r="H76" s="14">
        <v>4.5</v>
      </c>
      <c r="I76" s="14"/>
      <c r="J76" s="14"/>
      <c r="K76" s="14">
        <v>4.5</v>
      </c>
      <c r="L76" s="3">
        <v>2017</v>
      </c>
      <c r="M76" s="3">
        <v>2017</v>
      </c>
      <c r="N76" s="32">
        <f t="shared" si="9"/>
        <v>318.6</v>
      </c>
      <c r="O76" s="32">
        <f t="shared" si="10"/>
        <v>157.5</v>
      </c>
      <c r="P76" s="32">
        <f t="shared" si="7"/>
        <v>58.5</v>
      </c>
      <c r="Q76" s="14">
        <f t="shared" si="8"/>
        <v>99</v>
      </c>
      <c r="R76" s="34">
        <f t="shared" si="11"/>
        <v>161.1</v>
      </c>
      <c r="S76" s="14" t="s">
        <v>36</v>
      </c>
      <c r="T76" s="1" t="s">
        <v>376</v>
      </c>
      <c r="U76" s="14" t="s">
        <v>35</v>
      </c>
      <c r="V76" s="14"/>
    </row>
    <row r="77" spans="1:22" ht="14.25" customHeight="1" hidden="1">
      <c r="A77" s="14">
        <v>66</v>
      </c>
      <c r="B77" s="14" t="s">
        <v>28</v>
      </c>
      <c r="C77" s="14" t="s">
        <v>38</v>
      </c>
      <c r="D77" s="14" t="s">
        <v>374</v>
      </c>
      <c r="E77" s="14" t="s">
        <v>699</v>
      </c>
      <c r="F77" s="1" t="s">
        <v>377</v>
      </c>
      <c r="G77" s="2" t="s">
        <v>30</v>
      </c>
      <c r="H77" s="14">
        <v>3.32</v>
      </c>
      <c r="I77" s="14"/>
      <c r="J77" s="14"/>
      <c r="K77" s="14">
        <v>3.32</v>
      </c>
      <c r="L77" s="3">
        <v>2017</v>
      </c>
      <c r="M77" s="3">
        <v>2017</v>
      </c>
      <c r="N77" s="32">
        <f t="shared" si="9"/>
        <v>235.05599999999998</v>
      </c>
      <c r="O77" s="32">
        <f t="shared" si="10"/>
        <v>116.19999999999999</v>
      </c>
      <c r="P77" s="32">
        <f aca="true" t="shared" si="12" ref="P77:P93">K77*13</f>
        <v>43.16</v>
      </c>
      <c r="Q77" s="14">
        <f t="shared" si="8"/>
        <v>73.03999999999999</v>
      </c>
      <c r="R77" s="34">
        <f t="shared" si="11"/>
        <v>118.85599999999998</v>
      </c>
      <c r="S77" s="14" t="s">
        <v>36</v>
      </c>
      <c r="T77" s="1" t="s">
        <v>378</v>
      </c>
      <c r="U77" s="14" t="s">
        <v>35</v>
      </c>
      <c r="V77" s="14"/>
    </row>
    <row r="78" spans="1:22" ht="14.25" customHeight="1" hidden="1">
      <c r="A78" s="14">
        <v>67</v>
      </c>
      <c r="B78" s="14" t="s">
        <v>28</v>
      </c>
      <c r="C78" s="14" t="s">
        <v>38</v>
      </c>
      <c r="D78" s="14" t="s">
        <v>379</v>
      </c>
      <c r="E78" s="14" t="s">
        <v>712</v>
      </c>
      <c r="F78" s="1" t="s">
        <v>380</v>
      </c>
      <c r="G78" s="2" t="s">
        <v>30</v>
      </c>
      <c r="H78" s="14">
        <v>1.9</v>
      </c>
      <c r="I78" s="14"/>
      <c r="J78" s="14"/>
      <c r="K78" s="14">
        <v>1.9</v>
      </c>
      <c r="L78" s="3">
        <v>2017</v>
      </c>
      <c r="M78" s="3">
        <v>2017</v>
      </c>
      <c r="N78" s="32">
        <f t="shared" si="9"/>
        <v>134.51999999999998</v>
      </c>
      <c r="O78" s="32">
        <f t="shared" si="10"/>
        <v>66.5</v>
      </c>
      <c r="P78" s="32">
        <f t="shared" si="12"/>
        <v>24.7</v>
      </c>
      <c r="Q78" s="14">
        <f t="shared" si="8"/>
        <v>41.8</v>
      </c>
      <c r="R78" s="34">
        <f t="shared" si="11"/>
        <v>68.02</v>
      </c>
      <c r="S78" s="14" t="s">
        <v>36</v>
      </c>
      <c r="T78" s="1" t="s">
        <v>381</v>
      </c>
      <c r="U78" s="14" t="s">
        <v>35</v>
      </c>
      <c r="V78" s="14"/>
    </row>
    <row r="79" spans="1:22" ht="14.25" customHeight="1" hidden="1">
      <c r="A79" s="14">
        <v>68</v>
      </c>
      <c r="B79" s="14" t="s">
        <v>28</v>
      </c>
      <c r="C79" s="14" t="s">
        <v>38</v>
      </c>
      <c r="D79" s="14" t="s">
        <v>382</v>
      </c>
      <c r="E79" s="14" t="s">
        <v>713</v>
      </c>
      <c r="F79" s="1" t="s">
        <v>383</v>
      </c>
      <c r="G79" s="2" t="s">
        <v>30</v>
      </c>
      <c r="H79" s="14">
        <v>2.3</v>
      </c>
      <c r="I79" s="14"/>
      <c r="J79" s="14"/>
      <c r="K79" s="14">
        <v>2.3</v>
      </c>
      <c r="L79" s="3">
        <v>2017</v>
      </c>
      <c r="M79" s="3">
        <v>2017</v>
      </c>
      <c r="N79" s="32">
        <f t="shared" si="9"/>
        <v>162.83999999999997</v>
      </c>
      <c r="O79" s="32">
        <f t="shared" si="10"/>
        <v>80.5</v>
      </c>
      <c r="P79" s="32">
        <f t="shared" si="12"/>
        <v>29.9</v>
      </c>
      <c r="Q79" s="14">
        <f t="shared" si="8"/>
        <v>50.599999999999994</v>
      </c>
      <c r="R79" s="34">
        <f t="shared" si="11"/>
        <v>82.33999999999999</v>
      </c>
      <c r="S79" s="14" t="s">
        <v>36</v>
      </c>
      <c r="T79" s="1" t="s">
        <v>384</v>
      </c>
      <c r="U79" s="14" t="s">
        <v>35</v>
      </c>
      <c r="V79" s="14"/>
    </row>
    <row r="80" spans="1:22" ht="14.25" customHeight="1" hidden="1">
      <c r="A80" s="14">
        <v>69</v>
      </c>
      <c r="B80" s="14" t="s">
        <v>28</v>
      </c>
      <c r="C80" s="14" t="s">
        <v>38</v>
      </c>
      <c r="D80" s="1" t="s">
        <v>385</v>
      </c>
      <c r="E80" s="14" t="s">
        <v>714</v>
      </c>
      <c r="F80" s="1" t="s">
        <v>386</v>
      </c>
      <c r="G80" s="2" t="s">
        <v>30</v>
      </c>
      <c r="H80" s="14">
        <v>1.07</v>
      </c>
      <c r="I80" s="14"/>
      <c r="J80" s="14"/>
      <c r="K80" s="14">
        <v>1.07</v>
      </c>
      <c r="L80" s="3">
        <v>2017</v>
      </c>
      <c r="M80" s="3">
        <v>2017</v>
      </c>
      <c r="N80" s="32">
        <f t="shared" si="9"/>
        <v>75.756</v>
      </c>
      <c r="O80" s="32">
        <f t="shared" si="10"/>
        <v>37.45</v>
      </c>
      <c r="P80" s="32">
        <f t="shared" si="12"/>
        <v>13.91</v>
      </c>
      <c r="Q80" s="14">
        <f t="shared" si="8"/>
        <v>23.540000000000003</v>
      </c>
      <c r="R80" s="34">
        <f t="shared" si="11"/>
        <v>38.306</v>
      </c>
      <c r="S80" s="14" t="s">
        <v>36</v>
      </c>
      <c r="T80" s="1" t="s">
        <v>387</v>
      </c>
      <c r="U80" s="14" t="s">
        <v>35</v>
      </c>
      <c r="V80" s="14"/>
    </row>
    <row r="81" spans="1:22" ht="14.25" customHeight="1" hidden="1">
      <c r="A81" s="14">
        <v>70</v>
      </c>
      <c r="B81" s="14" t="s">
        <v>28</v>
      </c>
      <c r="C81" s="14" t="s">
        <v>38</v>
      </c>
      <c r="D81" s="14" t="s">
        <v>388</v>
      </c>
      <c r="E81" s="14" t="s">
        <v>624</v>
      </c>
      <c r="F81" s="1" t="s">
        <v>389</v>
      </c>
      <c r="G81" s="2" t="s">
        <v>30</v>
      </c>
      <c r="H81" s="14">
        <v>1.1</v>
      </c>
      <c r="I81" s="14"/>
      <c r="J81" s="14"/>
      <c r="K81" s="14">
        <v>1.1</v>
      </c>
      <c r="L81" s="3">
        <v>2017</v>
      </c>
      <c r="M81" s="3">
        <v>2017</v>
      </c>
      <c r="N81" s="32">
        <f t="shared" si="9"/>
        <v>77.88</v>
      </c>
      <c r="O81" s="32">
        <f t="shared" si="10"/>
        <v>38.5</v>
      </c>
      <c r="P81" s="32">
        <f t="shared" si="12"/>
        <v>14.3</v>
      </c>
      <c r="Q81" s="14">
        <f t="shared" si="8"/>
        <v>24.200000000000003</v>
      </c>
      <c r="R81" s="34">
        <f t="shared" si="11"/>
        <v>39.38</v>
      </c>
      <c r="S81" s="14" t="s">
        <v>36</v>
      </c>
      <c r="T81" s="1" t="s">
        <v>390</v>
      </c>
      <c r="U81" s="14" t="s">
        <v>35</v>
      </c>
      <c r="V81" s="14"/>
    </row>
    <row r="82" spans="1:22" ht="14.25" customHeight="1" hidden="1">
      <c r="A82" s="14">
        <v>71</v>
      </c>
      <c r="B82" s="14" t="s">
        <v>28</v>
      </c>
      <c r="C82" s="14" t="s">
        <v>38</v>
      </c>
      <c r="D82" s="14" t="s">
        <v>388</v>
      </c>
      <c r="E82" s="14" t="s">
        <v>715</v>
      </c>
      <c r="F82" s="1" t="s">
        <v>391</v>
      </c>
      <c r="G82" s="2" t="s">
        <v>30</v>
      </c>
      <c r="H82" s="14">
        <v>0.45</v>
      </c>
      <c r="I82" s="14"/>
      <c r="J82" s="14"/>
      <c r="K82" s="14">
        <v>0.45</v>
      </c>
      <c r="L82" s="3">
        <v>2017</v>
      </c>
      <c r="M82" s="3">
        <v>2017</v>
      </c>
      <c r="N82" s="32">
        <f t="shared" si="9"/>
        <v>31.86</v>
      </c>
      <c r="O82" s="32">
        <f t="shared" si="10"/>
        <v>15.75</v>
      </c>
      <c r="P82" s="32">
        <f t="shared" si="12"/>
        <v>5.8500000000000005</v>
      </c>
      <c r="Q82" s="14">
        <f t="shared" si="8"/>
        <v>9.9</v>
      </c>
      <c r="R82" s="34">
        <f t="shared" si="11"/>
        <v>16.11</v>
      </c>
      <c r="S82" s="14" t="s">
        <v>36</v>
      </c>
      <c r="T82" s="1" t="s">
        <v>392</v>
      </c>
      <c r="U82" s="14" t="s">
        <v>35</v>
      </c>
      <c r="V82" s="83"/>
    </row>
    <row r="83" spans="1:22" s="77" customFormat="1" ht="14.25" customHeight="1" hidden="1">
      <c r="A83" s="14">
        <v>72</v>
      </c>
      <c r="B83" s="27" t="s">
        <v>28</v>
      </c>
      <c r="C83" s="27" t="s">
        <v>38</v>
      </c>
      <c r="D83" s="27" t="s">
        <v>393</v>
      </c>
      <c r="E83" s="27" t="s">
        <v>716</v>
      </c>
      <c r="F83" s="27" t="s">
        <v>394</v>
      </c>
      <c r="G83" s="27" t="s">
        <v>30</v>
      </c>
      <c r="H83" s="27">
        <v>1.35</v>
      </c>
      <c r="I83" s="27"/>
      <c r="J83" s="27"/>
      <c r="K83" s="27">
        <v>1.35</v>
      </c>
      <c r="L83" s="3">
        <v>2017</v>
      </c>
      <c r="M83" s="3">
        <v>2017</v>
      </c>
      <c r="N83" s="32">
        <f t="shared" si="9"/>
        <v>95.58</v>
      </c>
      <c r="O83" s="32">
        <f t="shared" si="10"/>
        <v>47.25</v>
      </c>
      <c r="P83" s="32">
        <f t="shared" si="12"/>
        <v>17.55</v>
      </c>
      <c r="Q83" s="14">
        <f t="shared" si="8"/>
        <v>29.700000000000003</v>
      </c>
      <c r="R83" s="34">
        <f t="shared" si="11"/>
        <v>48.33</v>
      </c>
      <c r="S83" s="27" t="s">
        <v>79</v>
      </c>
      <c r="T83" s="27" t="s">
        <v>395</v>
      </c>
      <c r="U83" s="27" t="s">
        <v>35</v>
      </c>
      <c r="V83" s="27"/>
    </row>
    <row r="84" spans="1:22" s="77" customFormat="1" ht="14.25" customHeight="1" hidden="1">
      <c r="A84" s="14">
        <v>73</v>
      </c>
      <c r="B84" s="27" t="s">
        <v>28</v>
      </c>
      <c r="C84" s="27" t="s">
        <v>38</v>
      </c>
      <c r="D84" s="27" t="s">
        <v>396</v>
      </c>
      <c r="E84" s="27" t="s">
        <v>717</v>
      </c>
      <c r="F84" s="27" t="s">
        <v>397</v>
      </c>
      <c r="G84" s="27" t="s">
        <v>30</v>
      </c>
      <c r="H84" s="27">
        <v>2.18</v>
      </c>
      <c r="I84" s="27"/>
      <c r="J84" s="27"/>
      <c r="K84" s="27">
        <v>2.18</v>
      </c>
      <c r="L84" s="3">
        <v>2017</v>
      </c>
      <c r="M84" s="3">
        <v>2017</v>
      </c>
      <c r="N84" s="32">
        <f t="shared" si="9"/>
        <v>154.344</v>
      </c>
      <c r="O84" s="32">
        <f t="shared" si="10"/>
        <v>76.30000000000001</v>
      </c>
      <c r="P84" s="32">
        <f t="shared" si="12"/>
        <v>28.340000000000003</v>
      </c>
      <c r="Q84" s="14">
        <f t="shared" si="8"/>
        <v>47.96</v>
      </c>
      <c r="R84" s="34">
        <f t="shared" si="11"/>
        <v>78.044</v>
      </c>
      <c r="S84" s="27" t="s">
        <v>79</v>
      </c>
      <c r="T84" s="27" t="s">
        <v>398</v>
      </c>
      <c r="U84" s="27" t="s">
        <v>35</v>
      </c>
      <c r="V84" s="27"/>
    </row>
    <row r="85" spans="1:22" ht="14.25" customHeight="1" hidden="1">
      <c r="A85" s="14">
        <v>74</v>
      </c>
      <c r="B85" s="27" t="s">
        <v>28</v>
      </c>
      <c r="C85" s="27" t="s">
        <v>38</v>
      </c>
      <c r="D85" s="27" t="s">
        <v>396</v>
      </c>
      <c r="E85" s="27" t="s">
        <v>718</v>
      </c>
      <c r="F85" s="27" t="s">
        <v>399</v>
      </c>
      <c r="G85" s="27" t="s">
        <v>30</v>
      </c>
      <c r="H85" s="27">
        <v>0.31</v>
      </c>
      <c r="I85" s="27"/>
      <c r="J85" s="27"/>
      <c r="K85" s="27">
        <v>0.31</v>
      </c>
      <c r="L85" s="3">
        <v>2017</v>
      </c>
      <c r="M85" s="3">
        <v>2017</v>
      </c>
      <c r="N85" s="32">
        <f t="shared" si="9"/>
        <v>21.948</v>
      </c>
      <c r="O85" s="32">
        <f t="shared" si="10"/>
        <v>10.850000000000001</v>
      </c>
      <c r="P85" s="32">
        <f t="shared" si="12"/>
        <v>4.03</v>
      </c>
      <c r="Q85" s="14">
        <f t="shared" si="8"/>
        <v>6.82</v>
      </c>
      <c r="R85" s="34">
        <f t="shared" si="11"/>
        <v>11.097999999999999</v>
      </c>
      <c r="S85" s="27" t="s">
        <v>79</v>
      </c>
      <c r="T85" s="27" t="s">
        <v>400</v>
      </c>
      <c r="U85" s="27" t="s">
        <v>35</v>
      </c>
      <c r="V85" s="27"/>
    </row>
    <row r="86" spans="1:22" ht="14.25" customHeight="1" hidden="1">
      <c r="A86" s="14">
        <v>75</v>
      </c>
      <c r="B86" s="27" t="s">
        <v>28</v>
      </c>
      <c r="C86" s="27" t="s">
        <v>38</v>
      </c>
      <c r="D86" s="27" t="s">
        <v>382</v>
      </c>
      <c r="E86" s="27" t="s">
        <v>719</v>
      </c>
      <c r="F86" s="27" t="s">
        <v>401</v>
      </c>
      <c r="G86" s="27" t="s">
        <v>30</v>
      </c>
      <c r="H86" s="27">
        <v>3</v>
      </c>
      <c r="I86" s="27"/>
      <c r="J86" s="27"/>
      <c r="K86" s="27">
        <v>3</v>
      </c>
      <c r="L86" s="3">
        <v>2017</v>
      </c>
      <c r="M86" s="3">
        <v>2017</v>
      </c>
      <c r="N86" s="32">
        <f t="shared" si="9"/>
        <v>212.39999999999998</v>
      </c>
      <c r="O86" s="32">
        <f t="shared" si="10"/>
        <v>105</v>
      </c>
      <c r="P86" s="32">
        <f t="shared" si="12"/>
        <v>39</v>
      </c>
      <c r="Q86" s="14">
        <f t="shared" si="8"/>
        <v>66</v>
      </c>
      <c r="R86" s="34">
        <f t="shared" si="11"/>
        <v>107.39999999999999</v>
      </c>
      <c r="S86" s="27" t="s">
        <v>79</v>
      </c>
      <c r="T86" s="27" t="s">
        <v>402</v>
      </c>
      <c r="U86" s="27" t="s">
        <v>35</v>
      </c>
      <c r="V86" s="27"/>
    </row>
    <row r="87" spans="1:22" s="77" customFormat="1" ht="14.25" customHeight="1" hidden="1">
      <c r="A87" s="14">
        <v>76</v>
      </c>
      <c r="B87" s="27" t="s">
        <v>28</v>
      </c>
      <c r="C87" s="27" t="s">
        <v>38</v>
      </c>
      <c r="D87" s="27" t="s">
        <v>382</v>
      </c>
      <c r="E87" s="27" t="s">
        <v>720</v>
      </c>
      <c r="F87" s="27" t="s">
        <v>403</v>
      </c>
      <c r="G87" s="27" t="s">
        <v>30</v>
      </c>
      <c r="H87" s="27">
        <v>2.6</v>
      </c>
      <c r="I87" s="27"/>
      <c r="J87" s="27"/>
      <c r="K87" s="27">
        <v>2.6</v>
      </c>
      <c r="L87" s="3">
        <v>2017</v>
      </c>
      <c r="M87" s="3">
        <v>2017</v>
      </c>
      <c r="N87" s="32">
        <f t="shared" si="9"/>
        <v>184.07999999999998</v>
      </c>
      <c r="O87" s="32">
        <f t="shared" si="10"/>
        <v>91</v>
      </c>
      <c r="P87" s="32">
        <f t="shared" si="12"/>
        <v>33.800000000000004</v>
      </c>
      <c r="Q87" s="14">
        <f t="shared" si="8"/>
        <v>57.2</v>
      </c>
      <c r="R87" s="34">
        <f t="shared" si="11"/>
        <v>93.08</v>
      </c>
      <c r="S87" s="27" t="s">
        <v>79</v>
      </c>
      <c r="T87" s="27" t="s">
        <v>404</v>
      </c>
      <c r="U87" s="27" t="s">
        <v>35</v>
      </c>
      <c r="V87" s="27"/>
    </row>
    <row r="88" spans="1:22" ht="14.25" customHeight="1" hidden="1">
      <c r="A88" s="14">
        <v>77</v>
      </c>
      <c r="B88" s="27" t="s">
        <v>28</v>
      </c>
      <c r="C88" s="27" t="s">
        <v>38</v>
      </c>
      <c r="D88" s="27" t="s">
        <v>382</v>
      </c>
      <c r="E88" s="27" t="s">
        <v>721</v>
      </c>
      <c r="F88" s="27" t="s">
        <v>405</v>
      </c>
      <c r="G88" s="27" t="s">
        <v>30</v>
      </c>
      <c r="H88" s="27">
        <v>3</v>
      </c>
      <c r="I88" s="27"/>
      <c r="J88" s="27"/>
      <c r="K88" s="27">
        <v>3</v>
      </c>
      <c r="L88" s="3">
        <v>2017</v>
      </c>
      <c r="M88" s="3">
        <v>2017</v>
      </c>
      <c r="N88" s="32">
        <f t="shared" si="9"/>
        <v>212.39999999999998</v>
      </c>
      <c r="O88" s="32">
        <f t="shared" si="10"/>
        <v>105</v>
      </c>
      <c r="P88" s="32">
        <f t="shared" si="12"/>
        <v>39</v>
      </c>
      <c r="Q88" s="14">
        <f t="shared" si="8"/>
        <v>66</v>
      </c>
      <c r="R88" s="34">
        <f t="shared" si="11"/>
        <v>107.39999999999999</v>
      </c>
      <c r="S88" s="27" t="s">
        <v>79</v>
      </c>
      <c r="T88" s="27" t="s">
        <v>406</v>
      </c>
      <c r="U88" s="27" t="s">
        <v>35</v>
      </c>
      <c r="V88" s="27"/>
    </row>
    <row r="89" spans="1:22" ht="14.25" customHeight="1" hidden="1">
      <c r="A89" s="14">
        <v>78</v>
      </c>
      <c r="B89" s="14" t="s">
        <v>28</v>
      </c>
      <c r="C89" s="14" t="s">
        <v>38</v>
      </c>
      <c r="D89" s="14" t="s">
        <v>382</v>
      </c>
      <c r="E89" s="14" t="s">
        <v>687</v>
      </c>
      <c r="F89" s="14" t="s">
        <v>407</v>
      </c>
      <c r="G89" s="2" t="s">
        <v>30</v>
      </c>
      <c r="H89" s="14">
        <v>3.8</v>
      </c>
      <c r="I89" s="14"/>
      <c r="J89" s="14"/>
      <c r="K89" s="14">
        <v>3.8</v>
      </c>
      <c r="L89" s="3">
        <v>2017</v>
      </c>
      <c r="M89" s="3">
        <v>2017</v>
      </c>
      <c r="N89" s="32">
        <f t="shared" si="9"/>
        <v>269.03999999999996</v>
      </c>
      <c r="O89" s="32">
        <f t="shared" si="10"/>
        <v>133</v>
      </c>
      <c r="P89" s="32">
        <f t="shared" si="12"/>
        <v>49.4</v>
      </c>
      <c r="Q89" s="14">
        <f t="shared" si="8"/>
        <v>83.6</v>
      </c>
      <c r="R89" s="34">
        <f t="shared" si="11"/>
        <v>136.04</v>
      </c>
      <c r="S89" s="3" t="s">
        <v>36</v>
      </c>
      <c r="T89" s="14" t="s">
        <v>408</v>
      </c>
      <c r="U89" s="14" t="s">
        <v>35</v>
      </c>
      <c r="V89" s="14"/>
    </row>
    <row r="90" spans="1:22" ht="14.25" customHeight="1" hidden="1">
      <c r="A90" s="14">
        <v>79</v>
      </c>
      <c r="B90" s="14" t="s">
        <v>28</v>
      </c>
      <c r="C90" s="14" t="s">
        <v>38</v>
      </c>
      <c r="D90" s="14" t="s">
        <v>379</v>
      </c>
      <c r="E90" s="14" t="s">
        <v>722</v>
      </c>
      <c r="F90" s="14" t="s">
        <v>409</v>
      </c>
      <c r="G90" s="2" t="s">
        <v>30</v>
      </c>
      <c r="H90" s="14">
        <v>0.83</v>
      </c>
      <c r="I90" s="14"/>
      <c r="J90" s="14"/>
      <c r="K90" s="14">
        <v>0.83</v>
      </c>
      <c r="L90" s="3">
        <v>2017</v>
      </c>
      <c r="M90" s="3">
        <v>2017</v>
      </c>
      <c r="N90" s="32">
        <f t="shared" si="9"/>
        <v>58.763999999999996</v>
      </c>
      <c r="O90" s="32">
        <f t="shared" si="10"/>
        <v>29.049999999999997</v>
      </c>
      <c r="P90" s="32">
        <f t="shared" si="12"/>
        <v>10.79</v>
      </c>
      <c r="Q90" s="14">
        <f t="shared" si="8"/>
        <v>18.259999999999998</v>
      </c>
      <c r="R90" s="34">
        <f t="shared" si="11"/>
        <v>29.713999999999995</v>
      </c>
      <c r="S90" s="3" t="s">
        <v>36</v>
      </c>
      <c r="T90" s="14" t="s">
        <v>410</v>
      </c>
      <c r="U90" s="14" t="s">
        <v>35</v>
      </c>
      <c r="V90" s="14"/>
    </row>
    <row r="91" spans="1:22" ht="14.25" customHeight="1" hidden="1">
      <c r="A91" s="14">
        <v>80</v>
      </c>
      <c r="B91" s="14" t="s">
        <v>28</v>
      </c>
      <c r="C91" s="14" t="s">
        <v>38</v>
      </c>
      <c r="D91" s="14" t="s">
        <v>379</v>
      </c>
      <c r="E91" s="14" t="s">
        <v>675</v>
      </c>
      <c r="F91" s="14" t="s">
        <v>411</v>
      </c>
      <c r="G91" s="2" t="s">
        <v>30</v>
      </c>
      <c r="H91" s="14">
        <v>0.42</v>
      </c>
      <c r="I91" s="14"/>
      <c r="J91" s="14"/>
      <c r="K91" s="14">
        <v>0.42</v>
      </c>
      <c r="L91" s="3">
        <v>2017</v>
      </c>
      <c r="M91" s="3">
        <v>2017</v>
      </c>
      <c r="N91" s="32">
        <f t="shared" si="9"/>
        <v>29.735999999999997</v>
      </c>
      <c r="O91" s="32">
        <f t="shared" si="10"/>
        <v>14.7</v>
      </c>
      <c r="P91" s="32">
        <f t="shared" si="12"/>
        <v>5.46</v>
      </c>
      <c r="Q91" s="14">
        <f t="shared" si="8"/>
        <v>9.24</v>
      </c>
      <c r="R91" s="34">
        <f t="shared" si="11"/>
        <v>15.035999999999998</v>
      </c>
      <c r="S91" s="3" t="s">
        <v>36</v>
      </c>
      <c r="T91" s="14" t="s">
        <v>412</v>
      </c>
      <c r="U91" s="14" t="s">
        <v>35</v>
      </c>
      <c r="V91" s="14"/>
    </row>
    <row r="92" spans="1:22" ht="14.25" customHeight="1" hidden="1">
      <c r="A92" s="14">
        <v>81</v>
      </c>
      <c r="B92" s="14" t="s">
        <v>28</v>
      </c>
      <c r="C92" s="14" t="s">
        <v>38</v>
      </c>
      <c r="D92" s="14" t="s">
        <v>374</v>
      </c>
      <c r="E92" s="14" t="s">
        <v>723</v>
      </c>
      <c r="F92" s="14" t="s">
        <v>413</v>
      </c>
      <c r="G92" s="2" t="s">
        <v>30</v>
      </c>
      <c r="H92" s="14">
        <v>1.6</v>
      </c>
      <c r="I92" s="14"/>
      <c r="J92" s="14"/>
      <c r="K92" s="14">
        <v>1.6</v>
      </c>
      <c r="L92" s="3">
        <v>2017</v>
      </c>
      <c r="M92" s="3">
        <v>2017</v>
      </c>
      <c r="N92" s="32">
        <f t="shared" si="9"/>
        <v>113.28</v>
      </c>
      <c r="O92" s="32">
        <f t="shared" si="10"/>
        <v>56</v>
      </c>
      <c r="P92" s="32">
        <f t="shared" si="12"/>
        <v>20.8</v>
      </c>
      <c r="Q92" s="14">
        <f t="shared" si="8"/>
        <v>35.2</v>
      </c>
      <c r="R92" s="34">
        <f t="shared" si="11"/>
        <v>57.28</v>
      </c>
      <c r="S92" s="3" t="s">
        <v>36</v>
      </c>
      <c r="T92" s="14" t="s">
        <v>414</v>
      </c>
      <c r="U92" s="14" t="s">
        <v>35</v>
      </c>
      <c r="V92" s="14"/>
    </row>
    <row r="93" spans="1:22" ht="14.25" customHeight="1" hidden="1">
      <c r="A93" s="14">
        <v>82</v>
      </c>
      <c r="B93" s="14" t="s">
        <v>28</v>
      </c>
      <c r="C93" s="14" t="s">
        <v>38</v>
      </c>
      <c r="D93" s="14" t="s">
        <v>415</v>
      </c>
      <c r="E93" s="14" t="s">
        <v>724</v>
      </c>
      <c r="F93" s="14" t="s">
        <v>416</v>
      </c>
      <c r="G93" s="2" t="s">
        <v>30</v>
      </c>
      <c r="H93" s="14">
        <v>1.92</v>
      </c>
      <c r="I93" s="14"/>
      <c r="J93" s="14"/>
      <c r="K93" s="14">
        <v>1.92</v>
      </c>
      <c r="L93" s="3">
        <v>2017</v>
      </c>
      <c r="M93" s="3">
        <v>2017</v>
      </c>
      <c r="N93" s="32">
        <f t="shared" si="9"/>
        <v>135.93599999999998</v>
      </c>
      <c r="O93" s="32">
        <f t="shared" si="10"/>
        <v>67.19999999999999</v>
      </c>
      <c r="P93" s="32">
        <f t="shared" si="12"/>
        <v>24.96</v>
      </c>
      <c r="Q93" s="14">
        <f t="shared" si="8"/>
        <v>42.239999999999995</v>
      </c>
      <c r="R93" s="34">
        <f t="shared" si="11"/>
        <v>68.73599999999999</v>
      </c>
      <c r="S93" s="3" t="s">
        <v>36</v>
      </c>
      <c r="T93" s="14" t="s">
        <v>417</v>
      </c>
      <c r="U93" s="14" t="s">
        <v>35</v>
      </c>
      <c r="V93" s="14"/>
    </row>
    <row r="94" spans="1:22" ht="14.25" customHeight="1" hidden="1">
      <c r="A94" s="14">
        <v>83</v>
      </c>
      <c r="B94" s="14" t="s">
        <v>28</v>
      </c>
      <c r="C94" s="14" t="s">
        <v>38</v>
      </c>
      <c r="D94" s="14" t="s">
        <v>382</v>
      </c>
      <c r="E94" s="14" t="s">
        <v>725</v>
      </c>
      <c r="F94" s="1" t="s">
        <v>418</v>
      </c>
      <c r="G94" s="14" t="s">
        <v>30</v>
      </c>
      <c r="H94" s="14">
        <v>0.3</v>
      </c>
      <c r="I94" s="14"/>
      <c r="J94" s="14"/>
      <c r="K94" s="14">
        <v>0.3</v>
      </c>
      <c r="L94" s="3">
        <v>2017</v>
      </c>
      <c r="M94" s="3">
        <v>2017</v>
      </c>
      <c r="N94" s="32">
        <v>21.24</v>
      </c>
      <c r="O94" s="32">
        <v>10.5</v>
      </c>
      <c r="P94" s="32">
        <v>3.9</v>
      </c>
      <c r="Q94" s="14">
        <v>6.6</v>
      </c>
      <c r="R94" s="34">
        <f t="shared" si="11"/>
        <v>10.739999999999998</v>
      </c>
      <c r="S94" s="1" t="s">
        <v>79</v>
      </c>
      <c r="T94" s="14" t="s">
        <v>419</v>
      </c>
      <c r="U94" s="14" t="s">
        <v>35</v>
      </c>
      <c r="V94" s="14"/>
    </row>
    <row r="95" spans="1:22" ht="14.25" customHeight="1" hidden="1">
      <c r="A95" s="14">
        <v>84</v>
      </c>
      <c r="B95" s="14" t="s">
        <v>28</v>
      </c>
      <c r="C95" s="14" t="s">
        <v>38</v>
      </c>
      <c r="D95" s="1" t="s">
        <v>385</v>
      </c>
      <c r="E95" s="14" t="s">
        <v>700</v>
      </c>
      <c r="F95" s="1" t="s">
        <v>420</v>
      </c>
      <c r="G95" s="14" t="s">
        <v>30</v>
      </c>
      <c r="H95" s="14">
        <v>0.71</v>
      </c>
      <c r="I95" s="14"/>
      <c r="J95" s="14"/>
      <c r="K95" s="14">
        <v>0.71</v>
      </c>
      <c r="L95" s="3">
        <v>2017</v>
      </c>
      <c r="M95" s="3">
        <v>2017</v>
      </c>
      <c r="N95" s="32">
        <f aca="true" t="shared" si="13" ref="N95:N123">O95+R95</f>
        <v>50.268</v>
      </c>
      <c r="O95" s="32">
        <f aca="true" t="shared" si="14" ref="O95:O123">P95+Q95</f>
        <v>24.85</v>
      </c>
      <c r="P95" s="32">
        <f aca="true" t="shared" si="15" ref="P95:P123">K95*13</f>
        <v>9.23</v>
      </c>
      <c r="Q95" s="14">
        <f aca="true" t="shared" si="16" ref="Q95:Q123">K95*22</f>
        <v>15.62</v>
      </c>
      <c r="R95" s="34">
        <f t="shared" si="11"/>
        <v>25.417999999999996</v>
      </c>
      <c r="S95" s="3" t="s">
        <v>36</v>
      </c>
      <c r="T95" s="1" t="s">
        <v>421</v>
      </c>
      <c r="U95" s="14" t="s">
        <v>35</v>
      </c>
      <c r="V95" s="14"/>
    </row>
    <row r="96" spans="1:22" ht="14.25" customHeight="1" hidden="1">
      <c r="A96" s="28"/>
      <c r="B96" s="28"/>
      <c r="C96" s="28" t="s">
        <v>29</v>
      </c>
      <c r="D96" s="28"/>
      <c r="E96" s="28"/>
      <c r="F96" s="28"/>
      <c r="G96" s="28"/>
      <c r="H96" s="28">
        <f>SUM(H97:H101)</f>
        <v>8.92</v>
      </c>
      <c r="I96" s="28"/>
      <c r="J96" s="28"/>
      <c r="K96" s="28">
        <f>SUM(K97:K101)</f>
        <v>8.92</v>
      </c>
      <c r="L96" s="28"/>
      <c r="M96" s="28"/>
      <c r="N96" s="64">
        <f t="shared" si="13"/>
        <v>535.2</v>
      </c>
      <c r="O96" s="64">
        <f t="shared" si="14"/>
        <v>312.2</v>
      </c>
      <c r="P96" s="64">
        <f t="shared" si="15"/>
        <v>115.96</v>
      </c>
      <c r="Q96" s="12">
        <f t="shared" si="16"/>
        <v>196.24</v>
      </c>
      <c r="R96" s="64">
        <v>223</v>
      </c>
      <c r="S96" s="28"/>
      <c r="T96" s="28"/>
      <c r="U96" s="28"/>
      <c r="V96" s="27"/>
    </row>
    <row r="97" spans="1:22" ht="14.25" customHeight="1" hidden="1">
      <c r="A97" s="27">
        <v>85</v>
      </c>
      <c r="B97" s="27" t="s">
        <v>28</v>
      </c>
      <c r="C97" s="27" t="s">
        <v>29</v>
      </c>
      <c r="D97" s="27" t="s">
        <v>161</v>
      </c>
      <c r="E97" s="112" t="s">
        <v>734</v>
      </c>
      <c r="F97" s="27" t="s">
        <v>422</v>
      </c>
      <c r="G97" s="27" t="s">
        <v>30</v>
      </c>
      <c r="H97" s="27">
        <v>1.4</v>
      </c>
      <c r="I97" s="27"/>
      <c r="J97" s="27"/>
      <c r="K97" s="27">
        <v>1.4</v>
      </c>
      <c r="L97" s="3">
        <v>2017</v>
      </c>
      <c r="M97" s="3">
        <v>2017</v>
      </c>
      <c r="N97" s="32">
        <f t="shared" si="13"/>
        <v>84</v>
      </c>
      <c r="O97" s="32">
        <f t="shared" si="14"/>
        <v>49</v>
      </c>
      <c r="P97" s="32">
        <f t="shared" si="15"/>
        <v>18.2</v>
      </c>
      <c r="Q97" s="14">
        <f t="shared" si="16"/>
        <v>30.799999999999997</v>
      </c>
      <c r="R97" s="33">
        <v>35</v>
      </c>
      <c r="S97" s="27" t="s">
        <v>79</v>
      </c>
      <c r="T97" s="27" t="s">
        <v>423</v>
      </c>
      <c r="U97" s="27" t="s">
        <v>35</v>
      </c>
      <c r="V97" s="27"/>
    </row>
    <row r="98" spans="1:22" ht="14.25" customHeight="1" hidden="1">
      <c r="A98" s="27">
        <v>86</v>
      </c>
      <c r="B98" s="27" t="s">
        <v>28</v>
      </c>
      <c r="C98" s="27" t="s">
        <v>29</v>
      </c>
      <c r="D98" s="27" t="s">
        <v>424</v>
      </c>
      <c r="E98" s="112" t="s">
        <v>733</v>
      </c>
      <c r="F98" s="27" t="s">
        <v>425</v>
      </c>
      <c r="G98" s="27" t="s">
        <v>30</v>
      </c>
      <c r="H98" s="27">
        <v>3.52</v>
      </c>
      <c r="I98" s="27"/>
      <c r="J98" s="27"/>
      <c r="K98" s="27">
        <v>3.52</v>
      </c>
      <c r="L98" s="3">
        <v>2017</v>
      </c>
      <c r="M98" s="3">
        <v>2017</v>
      </c>
      <c r="N98" s="32">
        <f t="shared" si="13"/>
        <v>211.2</v>
      </c>
      <c r="O98" s="32">
        <f t="shared" si="14"/>
        <v>123.19999999999999</v>
      </c>
      <c r="P98" s="32">
        <f t="shared" si="15"/>
        <v>45.76</v>
      </c>
      <c r="Q98" s="14">
        <f t="shared" si="16"/>
        <v>77.44</v>
      </c>
      <c r="R98" s="33">
        <v>87.99999999999999</v>
      </c>
      <c r="S98" s="27" t="s">
        <v>79</v>
      </c>
      <c r="T98" s="27" t="s">
        <v>426</v>
      </c>
      <c r="U98" s="27" t="s">
        <v>35</v>
      </c>
      <c r="V98" s="27"/>
    </row>
    <row r="99" spans="1:22" ht="14.25" customHeight="1" hidden="1">
      <c r="A99" s="27">
        <v>87</v>
      </c>
      <c r="B99" s="22" t="s">
        <v>28</v>
      </c>
      <c r="C99" s="22" t="s">
        <v>29</v>
      </c>
      <c r="D99" s="14" t="s">
        <v>427</v>
      </c>
      <c r="E99" s="1" t="s">
        <v>730</v>
      </c>
      <c r="F99" s="14" t="s">
        <v>428</v>
      </c>
      <c r="G99" s="22" t="s">
        <v>30</v>
      </c>
      <c r="H99" s="14">
        <v>1.5</v>
      </c>
      <c r="I99" s="14"/>
      <c r="J99" s="14"/>
      <c r="K99" s="14">
        <v>1.5</v>
      </c>
      <c r="L99" s="3">
        <v>2017</v>
      </c>
      <c r="M99" s="3">
        <v>2017</v>
      </c>
      <c r="N99" s="32">
        <f t="shared" si="13"/>
        <v>90</v>
      </c>
      <c r="O99" s="32">
        <f t="shared" si="14"/>
        <v>52.5</v>
      </c>
      <c r="P99" s="32">
        <f t="shared" si="15"/>
        <v>19.5</v>
      </c>
      <c r="Q99" s="14">
        <f t="shared" si="16"/>
        <v>33</v>
      </c>
      <c r="R99" s="34">
        <v>37.5</v>
      </c>
      <c r="S99" s="3" t="s">
        <v>36</v>
      </c>
      <c r="T99" s="14" t="s">
        <v>429</v>
      </c>
      <c r="U99" s="14" t="s">
        <v>34</v>
      </c>
      <c r="V99" s="14"/>
    </row>
    <row r="100" spans="1:22" ht="14.25" customHeight="1" hidden="1">
      <c r="A100" s="27">
        <v>88</v>
      </c>
      <c r="B100" s="22" t="s">
        <v>28</v>
      </c>
      <c r="C100" s="22" t="s">
        <v>29</v>
      </c>
      <c r="D100" s="14" t="s">
        <v>430</v>
      </c>
      <c r="E100" s="1" t="s">
        <v>731</v>
      </c>
      <c r="F100" s="14" t="s">
        <v>431</v>
      </c>
      <c r="G100" s="22" t="s">
        <v>30</v>
      </c>
      <c r="H100" s="14">
        <v>0.5</v>
      </c>
      <c r="I100" s="14"/>
      <c r="J100" s="14"/>
      <c r="K100" s="14">
        <v>0.5</v>
      </c>
      <c r="L100" s="3">
        <v>2017</v>
      </c>
      <c r="M100" s="3">
        <v>2017</v>
      </c>
      <c r="N100" s="32">
        <f t="shared" si="13"/>
        <v>30</v>
      </c>
      <c r="O100" s="32">
        <f t="shared" si="14"/>
        <v>17.5</v>
      </c>
      <c r="P100" s="32">
        <f t="shared" si="15"/>
        <v>6.5</v>
      </c>
      <c r="Q100" s="14">
        <f t="shared" si="16"/>
        <v>11</v>
      </c>
      <c r="R100" s="34">
        <v>12.5</v>
      </c>
      <c r="S100" s="3" t="s">
        <v>36</v>
      </c>
      <c r="T100" s="14" t="s">
        <v>432</v>
      </c>
      <c r="U100" s="14" t="s">
        <v>34</v>
      </c>
      <c r="V100" s="14"/>
    </row>
    <row r="101" spans="1:22" ht="14.25" customHeight="1" hidden="1">
      <c r="A101" s="27">
        <v>89</v>
      </c>
      <c r="B101" s="22" t="s">
        <v>28</v>
      </c>
      <c r="C101" s="22" t="s">
        <v>29</v>
      </c>
      <c r="D101" s="14" t="s">
        <v>433</v>
      </c>
      <c r="E101" s="14" t="s">
        <v>732</v>
      </c>
      <c r="F101" s="14" t="s">
        <v>434</v>
      </c>
      <c r="G101" s="22" t="s">
        <v>30</v>
      </c>
      <c r="H101" s="14">
        <v>2</v>
      </c>
      <c r="I101" s="14"/>
      <c r="J101" s="14"/>
      <c r="K101" s="14">
        <v>2</v>
      </c>
      <c r="L101" s="3">
        <v>2017</v>
      </c>
      <c r="M101" s="3">
        <v>2017</v>
      </c>
      <c r="N101" s="32">
        <f t="shared" si="13"/>
        <v>120</v>
      </c>
      <c r="O101" s="32">
        <f t="shared" si="14"/>
        <v>70</v>
      </c>
      <c r="P101" s="32">
        <f t="shared" si="15"/>
        <v>26</v>
      </c>
      <c r="Q101" s="14">
        <f t="shared" si="16"/>
        <v>44</v>
      </c>
      <c r="R101" s="34">
        <v>50</v>
      </c>
      <c r="S101" s="3" t="s">
        <v>36</v>
      </c>
      <c r="T101" s="14" t="s">
        <v>435</v>
      </c>
      <c r="U101" s="14" t="s">
        <v>34</v>
      </c>
      <c r="V101" s="14"/>
    </row>
    <row r="102" spans="1:22" s="24" customFormat="1" ht="14.25" customHeight="1" hidden="1">
      <c r="A102" s="5"/>
      <c r="B102" s="4"/>
      <c r="C102" s="4" t="s">
        <v>31</v>
      </c>
      <c r="D102" s="4"/>
      <c r="E102" s="4"/>
      <c r="F102" s="4"/>
      <c r="G102" s="4"/>
      <c r="H102" s="4">
        <f>SUM(H103:H109)</f>
        <v>23.9</v>
      </c>
      <c r="I102" s="4"/>
      <c r="J102" s="4"/>
      <c r="K102" s="4">
        <f>SUM(K103:K109)</f>
        <v>23.9</v>
      </c>
      <c r="L102" s="4"/>
      <c r="M102" s="4"/>
      <c r="N102" s="64">
        <f t="shared" si="13"/>
        <v>1893.1</v>
      </c>
      <c r="O102" s="64">
        <f t="shared" si="14"/>
        <v>836.5</v>
      </c>
      <c r="P102" s="64">
        <f t="shared" si="15"/>
        <v>310.7</v>
      </c>
      <c r="Q102" s="12">
        <f t="shared" si="16"/>
        <v>525.8</v>
      </c>
      <c r="R102" s="64">
        <v>1056.6</v>
      </c>
      <c r="S102" s="14"/>
      <c r="T102" s="4"/>
      <c r="U102" s="4"/>
      <c r="V102" s="4"/>
    </row>
    <row r="103" spans="1:22" ht="14.25" customHeight="1" hidden="1">
      <c r="A103" s="1">
        <v>90</v>
      </c>
      <c r="B103" s="1" t="s">
        <v>63</v>
      </c>
      <c r="C103" s="1" t="s">
        <v>31</v>
      </c>
      <c r="D103" s="1" t="s">
        <v>478</v>
      </c>
      <c r="E103" s="14" t="s">
        <v>631</v>
      </c>
      <c r="F103" s="1" t="s">
        <v>479</v>
      </c>
      <c r="G103" s="22" t="s">
        <v>30</v>
      </c>
      <c r="H103" s="1">
        <v>6.75</v>
      </c>
      <c r="I103" s="1"/>
      <c r="J103" s="1"/>
      <c r="K103" s="1">
        <v>6.75</v>
      </c>
      <c r="L103" s="3">
        <v>2017</v>
      </c>
      <c r="M103" s="3">
        <v>2017</v>
      </c>
      <c r="N103" s="32">
        <f t="shared" si="13"/>
        <v>438.6</v>
      </c>
      <c r="O103" s="32">
        <f t="shared" si="14"/>
        <v>236.25</v>
      </c>
      <c r="P103" s="32">
        <f t="shared" si="15"/>
        <v>87.75</v>
      </c>
      <c r="Q103" s="14">
        <f t="shared" si="16"/>
        <v>148.5</v>
      </c>
      <c r="R103" s="84">
        <v>202.35</v>
      </c>
      <c r="S103" s="14" t="s">
        <v>36</v>
      </c>
      <c r="T103" s="1" t="s">
        <v>480</v>
      </c>
      <c r="U103" s="1" t="s">
        <v>34</v>
      </c>
      <c r="V103" s="1"/>
    </row>
    <row r="104" spans="1:22" ht="14.25" customHeight="1" hidden="1">
      <c r="A104" s="1">
        <v>91</v>
      </c>
      <c r="B104" s="1" t="s">
        <v>63</v>
      </c>
      <c r="C104" s="1" t="s">
        <v>31</v>
      </c>
      <c r="D104" s="1" t="s">
        <v>481</v>
      </c>
      <c r="E104" s="2" t="s">
        <v>619</v>
      </c>
      <c r="F104" s="2" t="s">
        <v>482</v>
      </c>
      <c r="G104" s="22" t="s">
        <v>30</v>
      </c>
      <c r="H104" s="2">
        <v>0.7</v>
      </c>
      <c r="I104" s="1"/>
      <c r="J104" s="1"/>
      <c r="K104" s="2">
        <v>0.7</v>
      </c>
      <c r="L104" s="3">
        <v>2017</v>
      </c>
      <c r="M104" s="3">
        <v>2017</v>
      </c>
      <c r="N104" s="32">
        <f t="shared" si="13"/>
        <v>59.5</v>
      </c>
      <c r="O104" s="32">
        <f t="shared" si="14"/>
        <v>24.5</v>
      </c>
      <c r="P104" s="32">
        <f t="shared" si="15"/>
        <v>9.1</v>
      </c>
      <c r="Q104" s="14">
        <f t="shared" si="16"/>
        <v>15.399999999999999</v>
      </c>
      <c r="R104" s="85">
        <v>35</v>
      </c>
      <c r="S104" s="14" t="s">
        <v>36</v>
      </c>
      <c r="T104" s="1" t="s">
        <v>483</v>
      </c>
      <c r="U104" s="1" t="s">
        <v>34</v>
      </c>
      <c r="V104" s="14"/>
    </row>
    <row r="105" spans="1:22" ht="14.25" customHeight="1" hidden="1">
      <c r="A105" s="1">
        <v>92</v>
      </c>
      <c r="B105" s="1" t="s">
        <v>63</v>
      </c>
      <c r="C105" s="1" t="s">
        <v>31</v>
      </c>
      <c r="D105" s="1" t="s">
        <v>32</v>
      </c>
      <c r="E105" s="2" t="s">
        <v>632</v>
      </c>
      <c r="F105" s="2" t="s">
        <v>484</v>
      </c>
      <c r="G105" s="22" t="s">
        <v>30</v>
      </c>
      <c r="H105" s="2">
        <v>0.8</v>
      </c>
      <c r="I105" s="1"/>
      <c r="J105" s="1"/>
      <c r="K105" s="2">
        <v>0.8</v>
      </c>
      <c r="L105" s="3">
        <v>2017</v>
      </c>
      <c r="M105" s="3">
        <v>2017</v>
      </c>
      <c r="N105" s="32">
        <f t="shared" si="13"/>
        <v>68</v>
      </c>
      <c r="O105" s="32">
        <f t="shared" si="14"/>
        <v>28</v>
      </c>
      <c r="P105" s="32">
        <f t="shared" si="15"/>
        <v>10.4</v>
      </c>
      <c r="Q105" s="14">
        <f t="shared" si="16"/>
        <v>17.6</v>
      </c>
      <c r="R105" s="85">
        <v>40</v>
      </c>
      <c r="S105" s="14" t="s">
        <v>36</v>
      </c>
      <c r="T105" s="1" t="s">
        <v>485</v>
      </c>
      <c r="U105" s="1" t="s">
        <v>34</v>
      </c>
      <c r="V105" s="14"/>
    </row>
    <row r="106" spans="1:22" ht="14.25" customHeight="1" hidden="1">
      <c r="A106" s="1">
        <v>93</v>
      </c>
      <c r="B106" s="1" t="s">
        <v>63</v>
      </c>
      <c r="C106" s="1" t="s">
        <v>31</v>
      </c>
      <c r="D106" s="1" t="s">
        <v>436</v>
      </c>
      <c r="E106" s="2" t="s">
        <v>633</v>
      </c>
      <c r="F106" s="2" t="s">
        <v>486</v>
      </c>
      <c r="G106" s="22" t="s">
        <v>30</v>
      </c>
      <c r="H106" s="2">
        <v>0.7</v>
      </c>
      <c r="I106" s="1"/>
      <c r="J106" s="1"/>
      <c r="K106" s="2">
        <v>0.7</v>
      </c>
      <c r="L106" s="3">
        <v>2017</v>
      </c>
      <c r="M106" s="3">
        <v>2017</v>
      </c>
      <c r="N106" s="32">
        <f t="shared" si="13"/>
        <v>59.5</v>
      </c>
      <c r="O106" s="32">
        <f t="shared" si="14"/>
        <v>24.5</v>
      </c>
      <c r="P106" s="32">
        <f t="shared" si="15"/>
        <v>9.1</v>
      </c>
      <c r="Q106" s="14">
        <f t="shared" si="16"/>
        <v>15.399999999999999</v>
      </c>
      <c r="R106" s="85">
        <v>35</v>
      </c>
      <c r="S106" s="14" t="s">
        <v>36</v>
      </c>
      <c r="T106" s="1" t="s">
        <v>487</v>
      </c>
      <c r="U106" s="1" t="s">
        <v>34</v>
      </c>
      <c r="V106" s="14"/>
    </row>
    <row r="107" spans="1:22" s="77" customFormat="1" ht="14.25" customHeight="1" hidden="1">
      <c r="A107" s="1">
        <v>94</v>
      </c>
      <c r="B107" s="1" t="s">
        <v>63</v>
      </c>
      <c r="C107" s="1" t="s">
        <v>437</v>
      </c>
      <c r="D107" s="1" t="s">
        <v>438</v>
      </c>
      <c r="E107" s="2" t="s">
        <v>634</v>
      </c>
      <c r="F107" s="2" t="s">
        <v>439</v>
      </c>
      <c r="G107" s="22" t="s">
        <v>30</v>
      </c>
      <c r="H107" s="2">
        <v>10</v>
      </c>
      <c r="I107" s="1"/>
      <c r="J107" s="1"/>
      <c r="K107" s="2">
        <v>10</v>
      </c>
      <c r="L107" s="3">
        <v>2017</v>
      </c>
      <c r="M107" s="3">
        <v>2017</v>
      </c>
      <c r="N107" s="32">
        <f t="shared" si="13"/>
        <v>850</v>
      </c>
      <c r="O107" s="32">
        <f t="shared" si="14"/>
        <v>350</v>
      </c>
      <c r="P107" s="32">
        <f t="shared" si="15"/>
        <v>130</v>
      </c>
      <c r="Q107" s="14">
        <f t="shared" si="16"/>
        <v>220</v>
      </c>
      <c r="R107" s="85">
        <v>500</v>
      </c>
      <c r="S107" s="14" t="s">
        <v>36</v>
      </c>
      <c r="T107" s="1" t="s">
        <v>488</v>
      </c>
      <c r="U107" s="1" t="s">
        <v>34</v>
      </c>
      <c r="V107" s="14"/>
    </row>
    <row r="108" spans="1:22" ht="14.25" customHeight="1" hidden="1">
      <c r="A108" s="1">
        <v>95</v>
      </c>
      <c r="B108" s="1" t="s">
        <v>63</v>
      </c>
      <c r="C108" s="1" t="s">
        <v>31</v>
      </c>
      <c r="D108" s="1" t="s">
        <v>438</v>
      </c>
      <c r="E108" s="2" t="s">
        <v>635</v>
      </c>
      <c r="F108" s="2" t="s">
        <v>440</v>
      </c>
      <c r="G108" s="2" t="s">
        <v>61</v>
      </c>
      <c r="H108" s="2">
        <v>3.4</v>
      </c>
      <c r="I108" s="1"/>
      <c r="J108" s="1"/>
      <c r="K108" s="2">
        <v>3.4</v>
      </c>
      <c r="L108" s="3">
        <v>2017</v>
      </c>
      <c r="M108" s="3">
        <v>2017</v>
      </c>
      <c r="N108" s="32">
        <f t="shared" si="13"/>
        <v>285.75</v>
      </c>
      <c r="O108" s="32">
        <f t="shared" si="14"/>
        <v>119</v>
      </c>
      <c r="P108" s="32">
        <f t="shared" si="15"/>
        <v>44.199999999999996</v>
      </c>
      <c r="Q108" s="14">
        <f t="shared" si="16"/>
        <v>74.8</v>
      </c>
      <c r="R108" s="85">
        <v>166.75</v>
      </c>
      <c r="S108" s="3" t="s">
        <v>36</v>
      </c>
      <c r="T108" s="1" t="s">
        <v>441</v>
      </c>
      <c r="U108" s="1" t="s">
        <v>34</v>
      </c>
      <c r="V108" s="14"/>
    </row>
    <row r="109" spans="1:22" ht="14.25" customHeight="1" hidden="1">
      <c r="A109" s="1">
        <v>96</v>
      </c>
      <c r="B109" s="1" t="s">
        <v>63</v>
      </c>
      <c r="C109" s="1" t="s">
        <v>437</v>
      </c>
      <c r="D109" s="1" t="s">
        <v>442</v>
      </c>
      <c r="E109" s="2" t="s">
        <v>636</v>
      </c>
      <c r="F109" s="2" t="s">
        <v>443</v>
      </c>
      <c r="G109" s="2" t="s">
        <v>61</v>
      </c>
      <c r="H109" s="2">
        <v>1.55</v>
      </c>
      <c r="I109" s="14"/>
      <c r="J109" s="14"/>
      <c r="K109" s="2">
        <v>1.55</v>
      </c>
      <c r="L109" s="3">
        <v>2017</v>
      </c>
      <c r="M109" s="3">
        <v>2017</v>
      </c>
      <c r="N109" s="32">
        <f t="shared" si="13"/>
        <v>131.75</v>
      </c>
      <c r="O109" s="32">
        <f t="shared" si="14"/>
        <v>54.25</v>
      </c>
      <c r="P109" s="32">
        <f t="shared" si="15"/>
        <v>20.150000000000002</v>
      </c>
      <c r="Q109" s="14">
        <f t="shared" si="16"/>
        <v>34.1</v>
      </c>
      <c r="R109" s="85">
        <v>77.5</v>
      </c>
      <c r="S109" s="3" t="s">
        <v>36</v>
      </c>
      <c r="T109" s="1" t="s">
        <v>444</v>
      </c>
      <c r="U109" s="1" t="s">
        <v>34</v>
      </c>
      <c r="V109" s="14"/>
    </row>
    <row r="110" spans="1:22" s="86" customFormat="1" ht="13.5" customHeight="1">
      <c r="A110" s="5"/>
      <c r="B110" s="4"/>
      <c r="C110" s="4" t="s">
        <v>68</v>
      </c>
      <c r="D110" s="4"/>
      <c r="E110" s="4"/>
      <c r="F110" s="4"/>
      <c r="G110" s="4"/>
      <c r="H110" s="4">
        <v>26.31</v>
      </c>
      <c r="I110" s="4"/>
      <c r="J110" s="4"/>
      <c r="K110" s="4">
        <v>26.31</v>
      </c>
      <c r="L110" s="4"/>
      <c r="M110" s="4"/>
      <c r="N110" s="4">
        <v>1052.55</v>
      </c>
      <c r="O110" s="4">
        <v>920.95</v>
      </c>
      <c r="P110" s="4">
        <v>527.81</v>
      </c>
      <c r="Q110" s="4">
        <v>393.14</v>
      </c>
      <c r="R110" s="4">
        <v>131.6</v>
      </c>
      <c r="S110" s="14"/>
      <c r="T110" s="4"/>
      <c r="U110" s="4"/>
      <c r="V110" s="4"/>
    </row>
    <row r="111" spans="1:22" ht="19.5" customHeight="1">
      <c r="A111" s="14">
        <v>1</v>
      </c>
      <c r="B111" s="1" t="s">
        <v>64</v>
      </c>
      <c r="C111" s="2" t="s">
        <v>65</v>
      </c>
      <c r="D111" s="1" t="s">
        <v>109</v>
      </c>
      <c r="E111" s="14" t="s">
        <v>763</v>
      </c>
      <c r="F111" s="1" t="s">
        <v>738</v>
      </c>
      <c r="G111" s="82" t="s">
        <v>455</v>
      </c>
      <c r="H111" s="14">
        <v>1</v>
      </c>
      <c r="I111" s="14"/>
      <c r="J111" s="14"/>
      <c r="K111" s="14">
        <v>1</v>
      </c>
      <c r="L111" s="3">
        <v>2017</v>
      </c>
      <c r="M111" s="3">
        <v>2017</v>
      </c>
      <c r="N111" s="32">
        <f t="shared" si="13"/>
        <v>40</v>
      </c>
      <c r="O111" s="32">
        <f t="shared" si="14"/>
        <v>35</v>
      </c>
      <c r="P111" s="32">
        <f t="shared" si="15"/>
        <v>13</v>
      </c>
      <c r="Q111" s="14">
        <f t="shared" si="16"/>
        <v>22</v>
      </c>
      <c r="R111" s="34">
        <v>5</v>
      </c>
      <c r="S111" s="14" t="s">
        <v>36</v>
      </c>
      <c r="T111" s="1" t="s">
        <v>445</v>
      </c>
      <c r="U111" s="14" t="s">
        <v>34</v>
      </c>
      <c r="V111" s="1"/>
    </row>
    <row r="112" spans="1:22" s="86" customFormat="1" ht="19.5" customHeight="1">
      <c r="A112" s="14">
        <v>2</v>
      </c>
      <c r="B112" s="1" t="s">
        <v>64</v>
      </c>
      <c r="C112" s="2" t="s">
        <v>65</v>
      </c>
      <c r="D112" s="1" t="s">
        <v>446</v>
      </c>
      <c r="E112" s="14" t="s">
        <v>764</v>
      </c>
      <c r="F112" s="1" t="s">
        <v>739</v>
      </c>
      <c r="G112" s="82" t="s">
        <v>455</v>
      </c>
      <c r="H112" s="14">
        <v>1</v>
      </c>
      <c r="I112" s="14"/>
      <c r="J112" s="14"/>
      <c r="K112" s="14">
        <v>1</v>
      </c>
      <c r="L112" s="3">
        <v>2017</v>
      </c>
      <c r="M112" s="3">
        <v>2017</v>
      </c>
      <c r="N112" s="32">
        <f t="shared" si="13"/>
        <v>40</v>
      </c>
      <c r="O112" s="32">
        <f t="shared" si="14"/>
        <v>35</v>
      </c>
      <c r="P112" s="32">
        <f t="shared" si="15"/>
        <v>13</v>
      </c>
      <c r="Q112" s="14">
        <f t="shared" si="16"/>
        <v>22</v>
      </c>
      <c r="R112" s="34">
        <v>5</v>
      </c>
      <c r="S112" s="14" t="s">
        <v>36</v>
      </c>
      <c r="T112" s="1" t="s">
        <v>447</v>
      </c>
      <c r="U112" s="14" t="s">
        <v>34</v>
      </c>
      <c r="V112" s="1"/>
    </row>
    <row r="113" spans="1:22" ht="19.5" customHeight="1">
      <c r="A113" s="14">
        <v>3</v>
      </c>
      <c r="B113" s="1" t="s">
        <v>64</v>
      </c>
      <c r="C113" s="2" t="s">
        <v>65</v>
      </c>
      <c r="D113" s="2" t="s">
        <v>448</v>
      </c>
      <c r="E113" s="14" t="s">
        <v>765</v>
      </c>
      <c r="F113" s="1" t="s">
        <v>740</v>
      </c>
      <c r="G113" s="1" t="s">
        <v>30</v>
      </c>
      <c r="H113" s="2">
        <v>1.38</v>
      </c>
      <c r="I113" s="2"/>
      <c r="J113" s="2"/>
      <c r="K113" s="2">
        <v>1.38</v>
      </c>
      <c r="L113" s="3">
        <v>2017</v>
      </c>
      <c r="M113" s="3">
        <v>2017</v>
      </c>
      <c r="N113" s="32">
        <f t="shared" si="13"/>
        <v>55.199999999999996</v>
      </c>
      <c r="O113" s="32">
        <f t="shared" si="14"/>
        <v>48.3</v>
      </c>
      <c r="P113" s="32">
        <f t="shared" si="15"/>
        <v>17.939999999999998</v>
      </c>
      <c r="Q113" s="14">
        <f t="shared" si="16"/>
        <v>30.36</v>
      </c>
      <c r="R113" s="34">
        <v>6.899999999999999</v>
      </c>
      <c r="S113" s="14" t="s">
        <v>36</v>
      </c>
      <c r="T113" s="1" t="s">
        <v>449</v>
      </c>
      <c r="U113" s="14" t="s">
        <v>34</v>
      </c>
      <c r="V113" s="1"/>
    </row>
    <row r="114" spans="1:22" ht="19.5" customHeight="1">
      <c r="A114" s="14">
        <v>4</v>
      </c>
      <c r="B114" s="27" t="s">
        <v>28</v>
      </c>
      <c r="C114" s="27" t="s">
        <v>65</v>
      </c>
      <c r="D114" s="27" t="s">
        <v>450</v>
      </c>
      <c r="E114" s="14" t="s">
        <v>766</v>
      </c>
      <c r="F114" s="27" t="s">
        <v>741</v>
      </c>
      <c r="G114" s="27" t="s">
        <v>30</v>
      </c>
      <c r="H114" s="27">
        <v>1.52</v>
      </c>
      <c r="I114" s="27"/>
      <c r="J114" s="27"/>
      <c r="K114" s="27">
        <v>1.52</v>
      </c>
      <c r="L114" s="3">
        <v>2017</v>
      </c>
      <c r="M114" s="3">
        <v>2017</v>
      </c>
      <c r="N114" s="32">
        <f t="shared" si="13"/>
        <v>60.8</v>
      </c>
      <c r="O114" s="32">
        <f t="shared" si="14"/>
        <v>53.2</v>
      </c>
      <c r="P114" s="32">
        <f t="shared" si="15"/>
        <v>19.76</v>
      </c>
      <c r="Q114" s="14">
        <f t="shared" si="16"/>
        <v>33.44</v>
      </c>
      <c r="R114" s="33">
        <v>7.599999999999994</v>
      </c>
      <c r="S114" s="27" t="s">
        <v>79</v>
      </c>
      <c r="T114" s="27" t="s">
        <v>451</v>
      </c>
      <c r="U114" s="27" t="s">
        <v>35</v>
      </c>
      <c r="V114" s="27"/>
    </row>
    <row r="115" spans="1:22" ht="19.5" customHeight="1">
      <c r="A115" s="14">
        <v>5</v>
      </c>
      <c r="B115" s="27" t="s">
        <v>28</v>
      </c>
      <c r="C115" s="27" t="s">
        <v>65</v>
      </c>
      <c r="D115" s="27" t="s">
        <v>109</v>
      </c>
      <c r="E115" s="14" t="s">
        <v>767</v>
      </c>
      <c r="F115" s="27" t="s">
        <v>742</v>
      </c>
      <c r="G115" s="27" t="s">
        <v>30</v>
      </c>
      <c r="H115" s="27">
        <v>2.59</v>
      </c>
      <c r="I115" s="27"/>
      <c r="J115" s="27"/>
      <c r="K115" s="27">
        <v>2.59</v>
      </c>
      <c r="L115" s="3">
        <v>2017</v>
      </c>
      <c r="M115" s="3">
        <v>2017</v>
      </c>
      <c r="N115" s="32">
        <f t="shared" si="13"/>
        <v>103.55000000000001</v>
      </c>
      <c r="O115" s="32">
        <f t="shared" si="14"/>
        <v>90.65</v>
      </c>
      <c r="P115" s="32">
        <f t="shared" si="15"/>
        <v>33.67</v>
      </c>
      <c r="Q115" s="14">
        <f t="shared" si="16"/>
        <v>56.98</v>
      </c>
      <c r="R115" s="33">
        <v>12.900000000000006</v>
      </c>
      <c r="S115" s="27" t="s">
        <v>79</v>
      </c>
      <c r="T115" s="27" t="s">
        <v>452</v>
      </c>
      <c r="U115" s="27" t="s">
        <v>35</v>
      </c>
      <c r="V115" s="27"/>
    </row>
    <row r="116" spans="1:22" s="77" customFormat="1" ht="19.5" customHeight="1">
      <c r="A116" s="14">
        <v>6</v>
      </c>
      <c r="B116" s="15" t="s">
        <v>64</v>
      </c>
      <c r="C116" s="2" t="s">
        <v>65</v>
      </c>
      <c r="D116" s="1" t="s">
        <v>454</v>
      </c>
      <c r="E116" s="14" t="s">
        <v>768</v>
      </c>
      <c r="F116" s="1" t="s">
        <v>743</v>
      </c>
      <c r="G116" s="82" t="s">
        <v>455</v>
      </c>
      <c r="H116" s="14">
        <v>0.3</v>
      </c>
      <c r="I116" s="14"/>
      <c r="J116" s="14"/>
      <c r="K116" s="14">
        <v>0.3</v>
      </c>
      <c r="L116" s="3">
        <v>2017</v>
      </c>
      <c r="M116" s="3">
        <v>2017</v>
      </c>
      <c r="N116" s="32">
        <f t="shared" si="13"/>
        <v>12</v>
      </c>
      <c r="O116" s="32">
        <f t="shared" si="14"/>
        <v>10.5</v>
      </c>
      <c r="P116" s="32">
        <f t="shared" si="15"/>
        <v>3.9</v>
      </c>
      <c r="Q116" s="14">
        <f t="shared" si="16"/>
        <v>6.6</v>
      </c>
      <c r="R116" s="34">
        <v>1.5</v>
      </c>
      <c r="S116" s="3" t="s">
        <v>36</v>
      </c>
      <c r="T116" s="1" t="s">
        <v>453</v>
      </c>
      <c r="U116" s="14" t="s">
        <v>34</v>
      </c>
      <c r="V116" s="14"/>
    </row>
    <row r="117" spans="1:22" s="77" customFormat="1" ht="19.5" customHeight="1">
      <c r="A117" s="14">
        <v>7</v>
      </c>
      <c r="B117" s="15" t="s">
        <v>64</v>
      </c>
      <c r="C117" s="2" t="s">
        <v>65</v>
      </c>
      <c r="D117" s="1" t="s">
        <v>454</v>
      </c>
      <c r="E117" s="14" t="s">
        <v>769</v>
      </c>
      <c r="F117" s="1" t="s">
        <v>744</v>
      </c>
      <c r="G117" s="82" t="s">
        <v>455</v>
      </c>
      <c r="H117" s="14">
        <v>1.1</v>
      </c>
      <c r="I117" s="14"/>
      <c r="J117" s="14"/>
      <c r="K117" s="14">
        <v>1.1</v>
      </c>
      <c r="L117" s="3">
        <v>2017</v>
      </c>
      <c r="M117" s="3">
        <v>2017</v>
      </c>
      <c r="N117" s="32">
        <f t="shared" si="13"/>
        <v>44</v>
      </c>
      <c r="O117" s="32">
        <f t="shared" si="14"/>
        <v>38.5</v>
      </c>
      <c r="P117" s="32">
        <f t="shared" si="15"/>
        <v>14.3</v>
      </c>
      <c r="Q117" s="14">
        <f t="shared" si="16"/>
        <v>24.200000000000003</v>
      </c>
      <c r="R117" s="34">
        <v>5.5</v>
      </c>
      <c r="S117" s="3" t="s">
        <v>36</v>
      </c>
      <c r="T117" s="1" t="s">
        <v>456</v>
      </c>
      <c r="U117" s="14" t="s">
        <v>34</v>
      </c>
      <c r="V117" s="14"/>
    </row>
    <row r="118" spans="1:22" s="77" customFormat="1" ht="19.5" customHeight="1">
      <c r="A118" s="14">
        <v>8</v>
      </c>
      <c r="B118" s="15" t="s">
        <v>64</v>
      </c>
      <c r="C118" s="2" t="s">
        <v>65</v>
      </c>
      <c r="D118" s="1" t="s">
        <v>454</v>
      </c>
      <c r="E118" s="14" t="s">
        <v>770</v>
      </c>
      <c r="F118" s="1" t="s">
        <v>745</v>
      </c>
      <c r="G118" s="82" t="s">
        <v>455</v>
      </c>
      <c r="H118" s="14">
        <v>0.6</v>
      </c>
      <c r="I118" s="14"/>
      <c r="J118" s="14"/>
      <c r="K118" s="14">
        <v>0.6</v>
      </c>
      <c r="L118" s="3">
        <v>2017</v>
      </c>
      <c r="M118" s="3">
        <v>2017</v>
      </c>
      <c r="N118" s="32">
        <f t="shared" si="13"/>
        <v>24</v>
      </c>
      <c r="O118" s="32">
        <f t="shared" si="14"/>
        <v>21</v>
      </c>
      <c r="P118" s="32">
        <f t="shared" si="15"/>
        <v>7.8</v>
      </c>
      <c r="Q118" s="14">
        <f t="shared" si="16"/>
        <v>13.2</v>
      </c>
      <c r="R118" s="34">
        <v>3</v>
      </c>
      <c r="S118" s="3" t="s">
        <v>36</v>
      </c>
      <c r="T118" s="1" t="s">
        <v>457</v>
      </c>
      <c r="U118" s="14" t="s">
        <v>34</v>
      </c>
      <c r="V118" s="14"/>
    </row>
    <row r="119" spans="1:22" ht="19.5" customHeight="1">
      <c r="A119" s="14">
        <v>9</v>
      </c>
      <c r="B119" s="15" t="s">
        <v>64</v>
      </c>
      <c r="C119" s="2" t="s">
        <v>65</v>
      </c>
      <c r="D119" s="1" t="s">
        <v>454</v>
      </c>
      <c r="E119" s="14" t="s">
        <v>771</v>
      </c>
      <c r="F119" s="1" t="s">
        <v>746</v>
      </c>
      <c r="G119" s="82" t="s">
        <v>455</v>
      </c>
      <c r="H119" s="14">
        <v>0.59</v>
      </c>
      <c r="I119" s="14"/>
      <c r="J119" s="14"/>
      <c r="K119" s="14">
        <v>0.59</v>
      </c>
      <c r="L119" s="3">
        <v>2017</v>
      </c>
      <c r="M119" s="3">
        <v>2017</v>
      </c>
      <c r="N119" s="32">
        <f t="shared" si="13"/>
        <v>23.65</v>
      </c>
      <c r="O119" s="32">
        <f t="shared" si="14"/>
        <v>20.65</v>
      </c>
      <c r="P119" s="32">
        <f t="shared" si="15"/>
        <v>7.67</v>
      </c>
      <c r="Q119" s="14">
        <f t="shared" si="16"/>
        <v>12.979999999999999</v>
      </c>
      <c r="R119" s="34">
        <v>3</v>
      </c>
      <c r="S119" s="3" t="s">
        <v>36</v>
      </c>
      <c r="T119" s="1" t="s">
        <v>458</v>
      </c>
      <c r="U119" s="14" t="s">
        <v>34</v>
      </c>
      <c r="V119" s="14"/>
    </row>
    <row r="120" spans="1:22" ht="19.5" customHeight="1">
      <c r="A120" s="14">
        <v>10</v>
      </c>
      <c r="B120" s="15" t="s">
        <v>64</v>
      </c>
      <c r="C120" s="2" t="s">
        <v>65</v>
      </c>
      <c r="D120" s="1" t="s">
        <v>459</v>
      </c>
      <c r="E120" s="14" t="s">
        <v>772</v>
      </c>
      <c r="F120" s="1" t="s">
        <v>747</v>
      </c>
      <c r="G120" s="82" t="s">
        <v>455</v>
      </c>
      <c r="H120" s="14">
        <v>4.2</v>
      </c>
      <c r="I120" s="14"/>
      <c r="J120" s="14"/>
      <c r="K120" s="14">
        <v>4.2</v>
      </c>
      <c r="L120" s="14">
        <v>2017</v>
      </c>
      <c r="M120" s="14">
        <v>2017</v>
      </c>
      <c r="N120" s="32">
        <f t="shared" si="13"/>
        <v>168</v>
      </c>
      <c r="O120" s="32">
        <f t="shared" si="14"/>
        <v>147</v>
      </c>
      <c r="P120" s="32">
        <f t="shared" si="15"/>
        <v>54.6</v>
      </c>
      <c r="Q120" s="14">
        <f t="shared" si="16"/>
        <v>92.4</v>
      </c>
      <c r="R120" s="34">
        <v>21</v>
      </c>
      <c r="S120" s="3" t="s">
        <v>36</v>
      </c>
      <c r="T120" s="1" t="s">
        <v>444</v>
      </c>
      <c r="U120" s="14" t="s">
        <v>34</v>
      </c>
      <c r="V120" s="14"/>
    </row>
    <row r="121" spans="1:22" ht="19.5" customHeight="1">
      <c r="A121" s="14">
        <v>11</v>
      </c>
      <c r="B121" s="15" t="s">
        <v>64</v>
      </c>
      <c r="C121" s="2" t="s">
        <v>65</v>
      </c>
      <c r="D121" s="1" t="s">
        <v>460</v>
      </c>
      <c r="E121" s="14" t="s">
        <v>773</v>
      </c>
      <c r="F121" s="1" t="s">
        <v>749</v>
      </c>
      <c r="G121" s="82" t="s">
        <v>455</v>
      </c>
      <c r="H121" s="14">
        <v>1.01</v>
      </c>
      <c r="I121" s="14"/>
      <c r="J121" s="14"/>
      <c r="K121" s="14">
        <v>1.01</v>
      </c>
      <c r="L121" s="14">
        <v>2017</v>
      </c>
      <c r="M121" s="14">
        <v>2017</v>
      </c>
      <c r="N121" s="32">
        <f t="shared" si="13"/>
        <v>40.45</v>
      </c>
      <c r="O121" s="32">
        <f t="shared" si="14"/>
        <v>35.35</v>
      </c>
      <c r="P121" s="32">
        <f t="shared" si="15"/>
        <v>13.13</v>
      </c>
      <c r="Q121" s="14">
        <f t="shared" si="16"/>
        <v>22.22</v>
      </c>
      <c r="R121" s="34">
        <v>5.1</v>
      </c>
      <c r="S121" s="3" t="s">
        <v>36</v>
      </c>
      <c r="T121" s="1" t="s">
        <v>461</v>
      </c>
      <c r="U121" s="14" t="s">
        <v>34</v>
      </c>
      <c r="V121" s="14"/>
    </row>
    <row r="122" spans="1:22" ht="19.5" customHeight="1">
      <c r="A122" s="14">
        <v>12</v>
      </c>
      <c r="B122" s="15" t="s">
        <v>64</v>
      </c>
      <c r="C122" s="2" t="s">
        <v>65</v>
      </c>
      <c r="D122" s="1" t="s">
        <v>462</v>
      </c>
      <c r="E122" s="14" t="s">
        <v>774</v>
      </c>
      <c r="F122" s="1" t="s">
        <v>748</v>
      </c>
      <c r="G122" s="82" t="s">
        <v>455</v>
      </c>
      <c r="H122" s="14">
        <v>1.6</v>
      </c>
      <c r="I122" s="14"/>
      <c r="J122" s="14"/>
      <c r="K122" s="14">
        <v>1.6</v>
      </c>
      <c r="L122" s="14">
        <v>2017</v>
      </c>
      <c r="M122" s="14">
        <v>2017</v>
      </c>
      <c r="N122" s="32">
        <f t="shared" si="13"/>
        <v>64</v>
      </c>
      <c r="O122" s="32">
        <f t="shared" si="14"/>
        <v>56</v>
      </c>
      <c r="P122" s="32">
        <f t="shared" si="15"/>
        <v>20.8</v>
      </c>
      <c r="Q122" s="14">
        <f t="shared" si="16"/>
        <v>35.2</v>
      </c>
      <c r="R122" s="34">
        <v>8</v>
      </c>
      <c r="S122" s="3" t="s">
        <v>36</v>
      </c>
      <c r="T122" s="1" t="s">
        <v>463</v>
      </c>
      <c r="U122" s="14" t="s">
        <v>34</v>
      </c>
      <c r="V122" s="14"/>
    </row>
    <row r="123" spans="1:22" ht="19.5" customHeight="1">
      <c r="A123" s="14">
        <v>13</v>
      </c>
      <c r="B123" s="15" t="s">
        <v>64</v>
      </c>
      <c r="C123" s="2" t="s">
        <v>65</v>
      </c>
      <c r="D123" s="1" t="s">
        <v>464</v>
      </c>
      <c r="E123" s="14" t="s">
        <v>775</v>
      </c>
      <c r="F123" s="1" t="s">
        <v>750</v>
      </c>
      <c r="G123" s="82" t="s">
        <v>455</v>
      </c>
      <c r="H123" s="14">
        <v>0.98</v>
      </c>
      <c r="I123" s="14"/>
      <c r="J123" s="14"/>
      <c r="K123" s="14">
        <v>0.98</v>
      </c>
      <c r="L123" s="14">
        <v>2017</v>
      </c>
      <c r="M123" s="14">
        <v>2017</v>
      </c>
      <c r="N123" s="32">
        <f t="shared" si="13"/>
        <v>39.199999999999996</v>
      </c>
      <c r="O123" s="32">
        <f t="shared" si="14"/>
        <v>34.3</v>
      </c>
      <c r="P123" s="32">
        <f t="shared" si="15"/>
        <v>12.74</v>
      </c>
      <c r="Q123" s="14">
        <f t="shared" si="16"/>
        <v>21.56</v>
      </c>
      <c r="R123" s="34">
        <v>4.9</v>
      </c>
      <c r="S123" s="3" t="s">
        <v>36</v>
      </c>
      <c r="T123" s="1" t="s">
        <v>465</v>
      </c>
      <c r="U123" s="14" t="s">
        <v>34</v>
      </c>
      <c r="V123" s="14"/>
    </row>
    <row r="124" spans="1:22" ht="19.5" customHeight="1">
      <c r="A124" s="14">
        <v>14</v>
      </c>
      <c r="B124" s="1" t="s">
        <v>778</v>
      </c>
      <c r="C124" s="2" t="s">
        <v>65</v>
      </c>
      <c r="D124" s="1" t="s">
        <v>109</v>
      </c>
      <c r="E124" s="14" t="s">
        <v>672</v>
      </c>
      <c r="F124" s="1" t="s">
        <v>754</v>
      </c>
      <c r="G124" s="1" t="s">
        <v>30</v>
      </c>
      <c r="H124" s="14">
        <v>0.3</v>
      </c>
      <c r="I124" s="14"/>
      <c r="J124" s="14"/>
      <c r="K124" s="14">
        <v>0.3</v>
      </c>
      <c r="L124" s="2">
        <v>2017</v>
      </c>
      <c r="M124" s="2">
        <v>2017</v>
      </c>
      <c r="N124" s="2">
        <f>R124+O124</f>
        <v>12</v>
      </c>
      <c r="O124" s="14">
        <v>10.5</v>
      </c>
      <c r="P124" s="3">
        <v>10.5</v>
      </c>
      <c r="Q124" s="14"/>
      <c r="R124" s="14">
        <v>1.5</v>
      </c>
      <c r="S124" s="14" t="s">
        <v>36</v>
      </c>
      <c r="T124" s="1" t="s">
        <v>110</v>
      </c>
      <c r="U124" s="14" t="s">
        <v>34</v>
      </c>
      <c r="V124" s="31"/>
    </row>
    <row r="125" spans="1:22" ht="19.5" customHeight="1">
      <c r="A125" s="14">
        <v>15</v>
      </c>
      <c r="B125" s="1" t="s">
        <v>778</v>
      </c>
      <c r="C125" s="2" t="s">
        <v>65</v>
      </c>
      <c r="D125" s="2" t="s">
        <v>103</v>
      </c>
      <c r="E125" s="14" t="s">
        <v>758</v>
      </c>
      <c r="F125" s="1" t="s">
        <v>755</v>
      </c>
      <c r="G125" s="1" t="s">
        <v>30</v>
      </c>
      <c r="H125" s="14">
        <v>1.09</v>
      </c>
      <c r="I125" s="14"/>
      <c r="J125" s="14"/>
      <c r="K125" s="14">
        <v>1.09</v>
      </c>
      <c r="L125" s="2">
        <v>2017</v>
      </c>
      <c r="M125" s="2">
        <v>2017</v>
      </c>
      <c r="N125" s="2">
        <f>R125+O125</f>
        <v>43.7</v>
      </c>
      <c r="O125" s="14">
        <v>38.2</v>
      </c>
      <c r="P125" s="3">
        <v>38.2</v>
      </c>
      <c r="Q125" s="14"/>
      <c r="R125" s="14">
        <v>5.5</v>
      </c>
      <c r="S125" s="14" t="s">
        <v>36</v>
      </c>
      <c r="T125" s="1" t="s">
        <v>104</v>
      </c>
      <c r="U125" s="14" t="s">
        <v>34</v>
      </c>
      <c r="V125" s="1"/>
    </row>
    <row r="126" spans="1:22" s="17" customFormat="1" ht="19.5" customHeight="1">
      <c r="A126" s="14">
        <v>16</v>
      </c>
      <c r="B126" s="1" t="s">
        <v>778</v>
      </c>
      <c r="C126" s="2" t="s">
        <v>65</v>
      </c>
      <c r="D126" s="2" t="s">
        <v>103</v>
      </c>
      <c r="E126" s="14" t="s">
        <v>759</v>
      </c>
      <c r="F126" s="1" t="s">
        <v>756</v>
      </c>
      <c r="G126" s="1" t="s">
        <v>30</v>
      </c>
      <c r="H126" s="14">
        <v>1.39</v>
      </c>
      <c r="I126" s="14"/>
      <c r="J126" s="14"/>
      <c r="K126" s="14">
        <v>1.39</v>
      </c>
      <c r="L126" s="2">
        <v>2017</v>
      </c>
      <c r="M126" s="2">
        <v>2017</v>
      </c>
      <c r="N126" s="2">
        <f>R126+O126</f>
        <v>55.6</v>
      </c>
      <c r="O126" s="14">
        <v>48.7</v>
      </c>
      <c r="P126" s="3">
        <v>48.7</v>
      </c>
      <c r="Q126" s="14"/>
      <c r="R126" s="14">
        <v>6.899999999999999</v>
      </c>
      <c r="S126" s="14" t="s">
        <v>36</v>
      </c>
      <c r="T126" s="1" t="s">
        <v>105</v>
      </c>
      <c r="U126" s="14" t="s">
        <v>34</v>
      </c>
      <c r="V126" s="1"/>
    </row>
    <row r="127" spans="1:22" s="17" customFormat="1" ht="19.5" customHeight="1">
      <c r="A127" s="14">
        <v>17</v>
      </c>
      <c r="B127" s="15" t="s">
        <v>778</v>
      </c>
      <c r="C127" s="2" t="s">
        <v>65</v>
      </c>
      <c r="D127" s="2" t="s">
        <v>66</v>
      </c>
      <c r="E127" s="14" t="s">
        <v>760</v>
      </c>
      <c r="F127" s="1" t="s">
        <v>757</v>
      </c>
      <c r="G127" s="1" t="s">
        <v>30</v>
      </c>
      <c r="H127" s="14">
        <v>2.38</v>
      </c>
      <c r="I127" s="14"/>
      <c r="J127" s="14"/>
      <c r="K127" s="14">
        <v>2.38</v>
      </c>
      <c r="L127" s="2">
        <v>2017</v>
      </c>
      <c r="M127" s="2">
        <v>2017</v>
      </c>
      <c r="N127" s="2">
        <f>R127+O127</f>
        <v>95.2</v>
      </c>
      <c r="O127" s="14">
        <v>83.3</v>
      </c>
      <c r="P127" s="3">
        <v>83.3</v>
      </c>
      <c r="Q127" s="14"/>
      <c r="R127" s="14">
        <v>11.900000000000006</v>
      </c>
      <c r="S127" s="3" t="s">
        <v>36</v>
      </c>
      <c r="T127" s="1" t="s">
        <v>67</v>
      </c>
      <c r="U127" s="14" t="s">
        <v>34</v>
      </c>
      <c r="V127" s="14"/>
    </row>
    <row r="128" spans="1:22" s="11" customFormat="1" ht="19.5" customHeight="1">
      <c r="A128" s="14">
        <v>18</v>
      </c>
      <c r="B128" s="1" t="s">
        <v>64</v>
      </c>
      <c r="C128" s="2" t="s">
        <v>65</v>
      </c>
      <c r="D128" s="2" t="s">
        <v>139</v>
      </c>
      <c r="E128" s="14" t="s">
        <v>761</v>
      </c>
      <c r="F128" s="1" t="s">
        <v>751</v>
      </c>
      <c r="G128" s="1" t="s">
        <v>30</v>
      </c>
      <c r="H128" s="2">
        <v>1.92</v>
      </c>
      <c r="I128" s="14"/>
      <c r="J128" s="14"/>
      <c r="K128" s="2">
        <v>1.92</v>
      </c>
      <c r="L128" s="3">
        <v>2017</v>
      </c>
      <c r="M128" s="3">
        <v>2017</v>
      </c>
      <c r="N128" s="39">
        <f>O128+R128</f>
        <v>76.8</v>
      </c>
      <c r="O128" s="14">
        <v>67.2</v>
      </c>
      <c r="P128" s="14">
        <v>67.2</v>
      </c>
      <c r="Q128" s="14"/>
      <c r="R128" s="42">
        <v>9.599999999999994</v>
      </c>
      <c r="S128" s="14" t="s">
        <v>36</v>
      </c>
      <c r="T128" s="1" t="s">
        <v>140</v>
      </c>
      <c r="U128" s="14" t="s">
        <v>34</v>
      </c>
      <c r="V128" s="1"/>
    </row>
    <row r="129" spans="1:22" s="11" customFormat="1" ht="19.5" customHeight="1">
      <c r="A129" s="14">
        <v>19</v>
      </c>
      <c r="B129" s="1" t="s">
        <v>64</v>
      </c>
      <c r="C129" s="2" t="s">
        <v>65</v>
      </c>
      <c r="D129" s="2" t="s">
        <v>141</v>
      </c>
      <c r="E129" s="14" t="s">
        <v>762</v>
      </c>
      <c r="F129" s="1" t="s">
        <v>752</v>
      </c>
      <c r="G129" s="1" t="s">
        <v>30</v>
      </c>
      <c r="H129" s="2">
        <v>0.8</v>
      </c>
      <c r="I129" s="14"/>
      <c r="J129" s="14"/>
      <c r="K129" s="2">
        <v>0.8</v>
      </c>
      <c r="L129" s="3">
        <v>2017</v>
      </c>
      <c r="M129" s="3">
        <v>2017</v>
      </c>
      <c r="N129" s="39">
        <f>O129+R129</f>
        <v>32</v>
      </c>
      <c r="O129" s="14">
        <v>28</v>
      </c>
      <c r="P129" s="14">
        <v>28</v>
      </c>
      <c r="Q129" s="14"/>
      <c r="R129" s="42">
        <v>4</v>
      </c>
      <c r="S129" s="14" t="s">
        <v>36</v>
      </c>
      <c r="T129" s="1" t="s">
        <v>142</v>
      </c>
      <c r="U129" s="14" t="s">
        <v>34</v>
      </c>
      <c r="V129" s="1"/>
    </row>
    <row r="130" spans="1:23" ht="19.5" customHeight="1">
      <c r="A130" s="14">
        <v>20</v>
      </c>
      <c r="B130" s="15" t="s">
        <v>64</v>
      </c>
      <c r="C130" s="2" t="s">
        <v>65</v>
      </c>
      <c r="D130" s="2" t="s">
        <v>143</v>
      </c>
      <c r="E130" s="14" t="s">
        <v>763</v>
      </c>
      <c r="F130" s="1" t="s">
        <v>753</v>
      </c>
      <c r="G130" s="1" t="s">
        <v>30</v>
      </c>
      <c r="H130" s="14">
        <v>0.56</v>
      </c>
      <c r="I130" s="14"/>
      <c r="J130" s="14"/>
      <c r="K130" s="14">
        <v>0.56</v>
      </c>
      <c r="L130" s="3">
        <v>2017</v>
      </c>
      <c r="M130" s="3">
        <v>2017</v>
      </c>
      <c r="N130" s="39">
        <f>O130+R130</f>
        <v>22.400000000000002</v>
      </c>
      <c r="O130" s="14">
        <v>19.6</v>
      </c>
      <c r="P130" s="14">
        <v>19.6</v>
      </c>
      <c r="Q130" s="14"/>
      <c r="R130" s="42">
        <v>2.8000000000000007</v>
      </c>
      <c r="S130" s="3" t="s">
        <v>36</v>
      </c>
      <c r="T130" s="1" t="s">
        <v>144</v>
      </c>
      <c r="U130" s="14" t="s">
        <v>34</v>
      </c>
      <c r="V130" s="14"/>
      <c r="W130" s="11"/>
    </row>
    <row r="131" ht="19.5" customHeight="1"/>
  </sheetData>
  <sheetProtection/>
  <mergeCells count="25">
    <mergeCell ref="V3:V5"/>
    <mergeCell ref="O4:Q4"/>
    <mergeCell ref="L3:M3"/>
    <mergeCell ref="S3:S5"/>
    <mergeCell ref="N4:N5"/>
    <mergeCell ref="R4:R5"/>
    <mergeCell ref="N3:R3"/>
    <mergeCell ref="L4:L5"/>
    <mergeCell ref="U3:U5"/>
    <mergeCell ref="D4:D5"/>
    <mergeCell ref="H4:H5"/>
    <mergeCell ref="J4:J5"/>
    <mergeCell ref="M4:M5"/>
    <mergeCell ref="K4:K5"/>
    <mergeCell ref="T3:T5"/>
    <mergeCell ref="A2:V2"/>
    <mergeCell ref="A3:D3"/>
    <mergeCell ref="F3:F5"/>
    <mergeCell ref="G3:G5"/>
    <mergeCell ref="H3:K3"/>
    <mergeCell ref="E3:E5"/>
    <mergeCell ref="A4:A5"/>
    <mergeCell ref="B4:B5"/>
    <mergeCell ref="C4:C5"/>
    <mergeCell ref="I4:I5"/>
  </mergeCells>
  <printOptions/>
  <pageMargins left="0.35433070866141736" right="0.15748031496062992" top="0.1968503937007874" bottom="0.3937007874015748" header="0.2362204724409449" footer="0.2362204724409449"/>
  <pageSetup errors="blank" horizontalDpi="600" verticalDpi="600" orientation="landscape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L30" sqref="L30"/>
    </sheetView>
  </sheetViews>
  <sheetFormatPr defaultColWidth="8.75390625" defaultRowHeight="14.25" customHeight="1"/>
  <cols>
    <col min="1" max="1" width="3.75390625" style="87" customWidth="1"/>
    <col min="2" max="2" width="7.25390625" style="87" customWidth="1"/>
    <col min="3" max="3" width="6.125" style="87" customWidth="1"/>
    <col min="4" max="4" width="8.75390625" style="87" customWidth="1"/>
    <col min="5" max="5" width="6.00390625" style="87" customWidth="1"/>
    <col min="6" max="6" width="15.125" style="87" customWidth="1"/>
    <col min="7" max="8" width="6.25390625" style="87" customWidth="1"/>
    <col min="9" max="9" width="5.75390625" style="87" customWidth="1"/>
    <col min="10" max="10" width="5.25390625" style="87" customWidth="1"/>
    <col min="11" max="11" width="4.25390625" style="87" customWidth="1"/>
    <col min="12" max="12" width="5.75390625" style="87" customWidth="1"/>
    <col min="13" max="13" width="4.25390625" style="87" customWidth="1"/>
    <col min="14" max="14" width="5.625" style="87" customWidth="1"/>
    <col min="15" max="15" width="6.00390625" style="87" customWidth="1"/>
    <col min="16" max="16" width="6.75390625" style="87" customWidth="1"/>
    <col min="17" max="18" width="7.50390625" style="87" customWidth="1"/>
    <col min="19" max="19" width="4.75390625" style="87" customWidth="1"/>
    <col min="20" max="20" width="6.625" style="87" customWidth="1"/>
    <col min="21" max="21" width="8.25390625" style="87" customWidth="1"/>
    <col min="22" max="22" width="9.25390625" style="87" customWidth="1"/>
    <col min="23" max="23" width="6.625" style="87" customWidth="1"/>
    <col min="24" max="16384" width="8.75390625" style="87" customWidth="1"/>
  </cols>
  <sheetData>
    <row r="1" ht="14.25" customHeight="1">
      <c r="B1" s="87" t="s">
        <v>598</v>
      </c>
    </row>
    <row r="2" spans="1:23" ht="51" customHeight="1">
      <c r="A2" s="118" t="s">
        <v>601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</row>
    <row r="3" spans="1:23" ht="51" customHeight="1">
      <c r="A3" s="121" t="s">
        <v>3</v>
      </c>
      <c r="B3" s="121"/>
      <c r="C3" s="121"/>
      <c r="D3" s="121"/>
      <c r="E3" s="121" t="s">
        <v>180</v>
      </c>
      <c r="F3" s="122" t="s">
        <v>4</v>
      </c>
      <c r="G3" s="121" t="s">
        <v>493</v>
      </c>
      <c r="H3" s="121" t="s">
        <v>494</v>
      </c>
      <c r="I3" s="121" t="s">
        <v>5</v>
      </c>
      <c r="J3" s="121" t="s">
        <v>181</v>
      </c>
      <c r="K3" s="121"/>
      <c r="L3" s="121"/>
      <c r="M3" s="121"/>
      <c r="N3" s="121" t="s">
        <v>6</v>
      </c>
      <c r="O3" s="121"/>
      <c r="P3" s="121" t="s">
        <v>182</v>
      </c>
      <c r="Q3" s="121"/>
      <c r="R3" s="121"/>
      <c r="S3" s="121"/>
      <c r="T3" s="121"/>
      <c r="U3" s="121" t="s">
        <v>17</v>
      </c>
      <c r="V3" s="121" t="s">
        <v>489</v>
      </c>
      <c r="W3" s="122" t="s">
        <v>7</v>
      </c>
    </row>
    <row r="4" spans="1:23" ht="19.5" customHeight="1">
      <c r="A4" s="121" t="s">
        <v>0</v>
      </c>
      <c r="B4" s="121" t="s">
        <v>184</v>
      </c>
      <c r="C4" s="121" t="s">
        <v>8</v>
      </c>
      <c r="D4" s="121" t="s">
        <v>9</v>
      </c>
      <c r="E4" s="121"/>
      <c r="F4" s="122"/>
      <c r="G4" s="121"/>
      <c r="H4" s="121"/>
      <c r="I4" s="121"/>
      <c r="J4" s="121" t="s">
        <v>1</v>
      </c>
      <c r="K4" s="121" t="s">
        <v>10</v>
      </c>
      <c r="L4" s="121" t="s">
        <v>11</v>
      </c>
      <c r="M4" s="121" t="s">
        <v>12</v>
      </c>
      <c r="N4" s="121" t="s">
        <v>13</v>
      </c>
      <c r="O4" s="121" t="s">
        <v>14</v>
      </c>
      <c r="P4" s="121" t="s">
        <v>15</v>
      </c>
      <c r="Q4" s="121" t="s">
        <v>185</v>
      </c>
      <c r="R4" s="121"/>
      <c r="S4" s="121"/>
      <c r="T4" s="121" t="s">
        <v>16</v>
      </c>
      <c r="U4" s="121"/>
      <c r="V4" s="121"/>
      <c r="W4" s="122"/>
    </row>
    <row r="5" spans="1:23" ht="19.5" customHeight="1">
      <c r="A5" s="121"/>
      <c r="B5" s="121"/>
      <c r="C5" s="121"/>
      <c r="D5" s="121"/>
      <c r="E5" s="121"/>
      <c r="F5" s="122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92" t="s">
        <v>186</v>
      </c>
      <c r="R5" s="92" t="s">
        <v>187</v>
      </c>
      <c r="S5" s="92" t="s">
        <v>188</v>
      </c>
      <c r="T5" s="121"/>
      <c r="U5" s="121"/>
      <c r="V5" s="121"/>
      <c r="W5" s="122"/>
    </row>
    <row r="6" spans="1:23" ht="18.75" customHeight="1">
      <c r="A6" s="93" t="s">
        <v>2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</row>
    <row r="7" spans="1:23" s="89" customFormat="1" ht="14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>
        <f>SUM(J8:J17)</f>
        <v>14.410000000000002</v>
      </c>
      <c r="K7" s="110"/>
      <c r="L7" s="110">
        <f>SUM(L8:L17)</f>
        <v>14.410000000000002</v>
      </c>
      <c r="M7" s="110"/>
      <c r="N7" s="110"/>
      <c r="O7" s="110"/>
      <c r="P7" s="110">
        <f>SUM(P8:P17)</f>
        <v>2937.1000000000004</v>
      </c>
      <c r="Q7" s="110">
        <f>SUM(Q8:Q17)</f>
        <v>1873</v>
      </c>
      <c r="R7" s="110">
        <f>SUM(R8:R17)</f>
        <v>1873</v>
      </c>
      <c r="S7" s="110"/>
      <c r="T7" s="110">
        <f>SUM(T8:T17)</f>
        <v>1064.1000000000001</v>
      </c>
      <c r="U7" s="110"/>
      <c r="V7" s="110"/>
      <c r="W7" s="110"/>
    </row>
    <row r="8" spans="1:23" ht="14.25" customHeight="1">
      <c r="A8" s="90">
        <v>1</v>
      </c>
      <c r="B8" s="90" t="s">
        <v>201</v>
      </c>
      <c r="C8" s="90" t="s">
        <v>218</v>
      </c>
      <c r="D8" s="90" t="s">
        <v>495</v>
      </c>
      <c r="E8" s="90" t="s">
        <v>496</v>
      </c>
      <c r="F8" s="90" t="s">
        <v>497</v>
      </c>
      <c r="G8" s="90">
        <v>0.416</v>
      </c>
      <c r="H8" s="90">
        <v>1.336</v>
      </c>
      <c r="I8" s="90" t="s">
        <v>498</v>
      </c>
      <c r="J8" s="90">
        <f>L8</f>
        <v>0.92</v>
      </c>
      <c r="K8" s="90"/>
      <c r="L8" s="90">
        <v>0.92</v>
      </c>
      <c r="M8" s="90"/>
      <c r="N8" s="90">
        <v>2017</v>
      </c>
      <c r="O8" s="90">
        <v>2017</v>
      </c>
      <c r="P8" s="90">
        <f aca="true" t="shared" si="0" ref="P8:P17">Q8+T8</f>
        <v>239.2</v>
      </c>
      <c r="Q8" s="90">
        <f>R8</f>
        <v>119.60000000000001</v>
      </c>
      <c r="R8" s="90">
        <f>K8*160+L8*130</f>
        <v>119.60000000000001</v>
      </c>
      <c r="S8" s="90"/>
      <c r="T8" s="90">
        <v>119.6</v>
      </c>
      <c r="U8" s="90" t="s">
        <v>79</v>
      </c>
      <c r="V8" s="90" t="s">
        <v>490</v>
      </c>
      <c r="W8" s="90"/>
    </row>
    <row r="9" spans="1:23" ht="14.25" customHeight="1">
      <c r="A9" s="90">
        <v>2</v>
      </c>
      <c r="B9" s="90" t="s">
        <v>201</v>
      </c>
      <c r="C9" s="90" t="s">
        <v>218</v>
      </c>
      <c r="D9" s="90" t="s">
        <v>495</v>
      </c>
      <c r="E9" s="90" t="s">
        <v>499</v>
      </c>
      <c r="F9" s="90" t="s">
        <v>500</v>
      </c>
      <c r="G9" s="90">
        <v>32.057</v>
      </c>
      <c r="H9" s="90">
        <v>33.057</v>
      </c>
      <c r="I9" s="90" t="s">
        <v>498</v>
      </c>
      <c r="J9" s="90">
        <f aca="true" t="shared" si="1" ref="J9:J16">L9</f>
        <v>1</v>
      </c>
      <c r="K9" s="90"/>
      <c r="L9" s="90">
        <v>1</v>
      </c>
      <c r="M9" s="90"/>
      <c r="N9" s="90">
        <v>2017</v>
      </c>
      <c r="O9" s="90">
        <v>2017</v>
      </c>
      <c r="P9" s="90">
        <f t="shared" si="0"/>
        <v>260</v>
      </c>
      <c r="Q9" s="90">
        <f aca="true" t="shared" si="2" ref="Q9:Q17">R9</f>
        <v>130</v>
      </c>
      <c r="R9" s="90">
        <f aca="true" t="shared" si="3" ref="R9:R17">K9*160+L9*130</f>
        <v>130</v>
      </c>
      <c r="S9" s="90"/>
      <c r="T9" s="90">
        <v>130</v>
      </c>
      <c r="U9" s="90" t="s">
        <v>79</v>
      </c>
      <c r="V9" s="90" t="s">
        <v>490</v>
      </c>
      <c r="W9" s="90"/>
    </row>
    <row r="10" spans="1:23" ht="14.25" customHeight="1">
      <c r="A10" s="90">
        <v>3</v>
      </c>
      <c r="B10" s="90" t="s">
        <v>201</v>
      </c>
      <c r="C10" s="90" t="s">
        <v>218</v>
      </c>
      <c r="D10" s="90" t="s">
        <v>501</v>
      </c>
      <c r="E10" s="90" t="s">
        <v>502</v>
      </c>
      <c r="F10" s="90" t="s">
        <v>503</v>
      </c>
      <c r="G10" s="90">
        <v>5.444</v>
      </c>
      <c r="H10" s="90">
        <v>5.994</v>
      </c>
      <c r="I10" s="90" t="s">
        <v>498</v>
      </c>
      <c r="J10" s="90">
        <f t="shared" si="1"/>
        <v>0.55</v>
      </c>
      <c r="K10" s="90"/>
      <c r="L10" s="90">
        <v>0.55</v>
      </c>
      <c r="M10" s="90"/>
      <c r="N10" s="90">
        <v>2017</v>
      </c>
      <c r="O10" s="90">
        <v>2017</v>
      </c>
      <c r="P10" s="90">
        <f t="shared" si="0"/>
        <v>143</v>
      </c>
      <c r="Q10" s="90">
        <f t="shared" si="2"/>
        <v>71.5</v>
      </c>
      <c r="R10" s="90">
        <f t="shared" si="3"/>
        <v>71.5</v>
      </c>
      <c r="S10" s="90"/>
      <c r="T10" s="90">
        <v>71.5</v>
      </c>
      <c r="U10" s="90" t="s">
        <v>79</v>
      </c>
      <c r="V10" s="90" t="s">
        <v>343</v>
      </c>
      <c r="W10" s="90"/>
    </row>
    <row r="11" spans="1:23" ht="14.25" customHeight="1">
      <c r="A11" s="90">
        <v>4</v>
      </c>
      <c r="B11" s="90" t="s">
        <v>201</v>
      </c>
      <c r="C11" s="90" t="s">
        <v>218</v>
      </c>
      <c r="D11" s="90" t="s">
        <v>501</v>
      </c>
      <c r="E11" s="90" t="s">
        <v>502</v>
      </c>
      <c r="F11" s="90" t="s">
        <v>504</v>
      </c>
      <c r="G11" s="90">
        <v>6.154</v>
      </c>
      <c r="H11" s="90">
        <v>7.314</v>
      </c>
      <c r="I11" s="90" t="s">
        <v>498</v>
      </c>
      <c r="J11" s="90">
        <f t="shared" si="1"/>
        <v>1.16</v>
      </c>
      <c r="K11" s="90"/>
      <c r="L11" s="90">
        <v>1.16</v>
      </c>
      <c r="M11" s="90"/>
      <c r="N11" s="90">
        <v>2017</v>
      </c>
      <c r="O11" s="90">
        <v>2017</v>
      </c>
      <c r="P11" s="90">
        <f t="shared" si="0"/>
        <v>301.6</v>
      </c>
      <c r="Q11" s="90">
        <f>R11</f>
        <v>150.5</v>
      </c>
      <c r="R11" s="90">
        <v>150.5</v>
      </c>
      <c r="S11" s="90"/>
      <c r="T11" s="90">
        <v>151.1</v>
      </c>
      <c r="U11" s="90" t="s">
        <v>79</v>
      </c>
      <c r="V11" s="90" t="s">
        <v>491</v>
      </c>
      <c r="W11" s="90"/>
    </row>
    <row r="12" spans="1:23" ht="14.25" customHeight="1">
      <c r="A12" s="90">
        <v>5</v>
      </c>
      <c r="B12" s="90" t="s">
        <v>201</v>
      </c>
      <c r="C12" s="90" t="s">
        <v>218</v>
      </c>
      <c r="D12" s="90" t="s">
        <v>505</v>
      </c>
      <c r="E12" s="90" t="s">
        <v>514</v>
      </c>
      <c r="F12" s="90" t="s">
        <v>506</v>
      </c>
      <c r="G12" s="90">
        <v>0</v>
      </c>
      <c r="H12" s="90">
        <v>0.5</v>
      </c>
      <c r="I12" s="90" t="s">
        <v>209</v>
      </c>
      <c r="J12" s="90">
        <f t="shared" si="1"/>
        <v>0.5</v>
      </c>
      <c r="K12" s="90"/>
      <c r="L12" s="90">
        <v>0.5</v>
      </c>
      <c r="M12" s="90"/>
      <c r="N12" s="90">
        <v>2017</v>
      </c>
      <c r="O12" s="90">
        <v>2017</v>
      </c>
      <c r="P12" s="90">
        <f t="shared" si="0"/>
        <v>130</v>
      </c>
      <c r="Q12" s="90">
        <f t="shared" si="2"/>
        <v>65</v>
      </c>
      <c r="R12" s="90">
        <f t="shared" si="3"/>
        <v>65</v>
      </c>
      <c r="S12" s="90"/>
      <c r="T12" s="90">
        <v>65</v>
      </c>
      <c r="U12" s="90" t="s">
        <v>79</v>
      </c>
      <c r="V12" s="90" t="s">
        <v>492</v>
      </c>
      <c r="W12" s="90"/>
    </row>
    <row r="13" spans="1:23" s="91" customFormat="1" ht="14.25" customHeight="1">
      <c r="A13" s="90">
        <v>6</v>
      </c>
      <c r="B13" s="111" t="s">
        <v>201</v>
      </c>
      <c r="C13" s="111" t="s">
        <v>219</v>
      </c>
      <c r="D13" s="111" t="s">
        <v>507</v>
      </c>
      <c r="E13" s="111" t="s">
        <v>508</v>
      </c>
      <c r="F13" s="111" t="s">
        <v>509</v>
      </c>
      <c r="G13" s="111">
        <v>0</v>
      </c>
      <c r="H13" s="111">
        <v>4.6</v>
      </c>
      <c r="I13" s="111" t="s">
        <v>498</v>
      </c>
      <c r="J13" s="111">
        <f t="shared" si="1"/>
        <v>4.6</v>
      </c>
      <c r="K13" s="111"/>
      <c r="L13" s="111">
        <v>4.6</v>
      </c>
      <c r="M13" s="111"/>
      <c r="N13" s="111">
        <v>2017</v>
      </c>
      <c r="O13" s="111">
        <v>2017</v>
      </c>
      <c r="P13" s="90">
        <f t="shared" si="0"/>
        <v>736</v>
      </c>
      <c r="Q13" s="111">
        <f t="shared" si="2"/>
        <v>598</v>
      </c>
      <c r="R13" s="90">
        <f t="shared" si="3"/>
        <v>598</v>
      </c>
      <c r="S13" s="111"/>
      <c r="T13" s="111">
        <v>138</v>
      </c>
      <c r="U13" s="90" t="s">
        <v>79</v>
      </c>
      <c r="V13" s="111" t="s">
        <v>602</v>
      </c>
      <c r="W13" s="111"/>
    </row>
    <row r="14" spans="1:23" ht="14.25" customHeight="1">
      <c r="A14" s="90">
        <v>7</v>
      </c>
      <c r="B14" s="90" t="s">
        <v>201</v>
      </c>
      <c r="C14" s="90" t="s">
        <v>199</v>
      </c>
      <c r="D14" s="90" t="s">
        <v>510</v>
      </c>
      <c r="E14" s="90" t="s">
        <v>511</v>
      </c>
      <c r="F14" s="90" t="s">
        <v>512</v>
      </c>
      <c r="G14" s="90">
        <v>0</v>
      </c>
      <c r="H14" s="90">
        <v>0.41</v>
      </c>
      <c r="I14" s="90" t="s">
        <v>498</v>
      </c>
      <c r="J14" s="90">
        <f t="shared" si="1"/>
        <v>0.41</v>
      </c>
      <c r="K14" s="90"/>
      <c r="L14" s="90">
        <v>0.41</v>
      </c>
      <c r="M14" s="90"/>
      <c r="N14" s="90">
        <v>2017</v>
      </c>
      <c r="O14" s="90">
        <v>2017</v>
      </c>
      <c r="P14" s="90">
        <f t="shared" si="0"/>
        <v>94.3</v>
      </c>
      <c r="Q14" s="90">
        <f t="shared" si="2"/>
        <v>53.3</v>
      </c>
      <c r="R14" s="90">
        <f t="shared" si="3"/>
        <v>53.3</v>
      </c>
      <c r="S14" s="90"/>
      <c r="T14" s="90">
        <v>41</v>
      </c>
      <c r="U14" s="90" t="s">
        <v>79</v>
      </c>
      <c r="V14" s="90" t="s">
        <v>513</v>
      </c>
      <c r="W14" s="90"/>
    </row>
    <row r="15" spans="1:23" ht="14.25" customHeight="1">
      <c r="A15" s="90">
        <v>8</v>
      </c>
      <c r="B15" s="90" t="s">
        <v>201</v>
      </c>
      <c r="C15" s="90" t="s">
        <v>199</v>
      </c>
      <c r="D15" s="90" t="s">
        <v>510</v>
      </c>
      <c r="E15" s="90" t="s">
        <v>514</v>
      </c>
      <c r="F15" s="90" t="s">
        <v>506</v>
      </c>
      <c r="G15" s="90">
        <v>0</v>
      </c>
      <c r="H15" s="90">
        <v>0.5</v>
      </c>
      <c r="I15" s="90" t="s">
        <v>498</v>
      </c>
      <c r="J15" s="90">
        <f t="shared" si="1"/>
        <v>0.5</v>
      </c>
      <c r="K15" s="90"/>
      <c r="L15" s="90">
        <v>0.5</v>
      </c>
      <c r="M15" s="90"/>
      <c r="N15" s="90">
        <v>2017</v>
      </c>
      <c r="O15" s="90">
        <v>2017</v>
      </c>
      <c r="P15" s="90">
        <f t="shared" si="0"/>
        <v>115</v>
      </c>
      <c r="Q15" s="90">
        <f t="shared" si="2"/>
        <v>65</v>
      </c>
      <c r="R15" s="90">
        <f t="shared" si="3"/>
        <v>65</v>
      </c>
      <c r="S15" s="90"/>
      <c r="T15" s="90">
        <v>50</v>
      </c>
      <c r="U15" s="90" t="s">
        <v>79</v>
      </c>
      <c r="V15" s="90" t="s">
        <v>515</v>
      </c>
      <c r="W15" s="90"/>
    </row>
    <row r="16" spans="1:23" ht="14.25" customHeight="1">
      <c r="A16" s="90">
        <v>9</v>
      </c>
      <c r="B16" s="90" t="s">
        <v>201</v>
      </c>
      <c r="C16" s="90" t="s">
        <v>207</v>
      </c>
      <c r="D16" s="90" t="s">
        <v>516</v>
      </c>
      <c r="E16" s="90" t="s">
        <v>517</v>
      </c>
      <c r="F16" s="90" t="s">
        <v>518</v>
      </c>
      <c r="G16" s="90">
        <v>3.567</v>
      </c>
      <c r="H16" s="90">
        <v>5.367</v>
      </c>
      <c r="I16" s="90" t="s">
        <v>498</v>
      </c>
      <c r="J16" s="90">
        <f t="shared" si="1"/>
        <v>1.8</v>
      </c>
      <c r="K16" s="90"/>
      <c r="L16" s="90">
        <v>1.8</v>
      </c>
      <c r="M16" s="90"/>
      <c r="N16" s="90">
        <v>2017</v>
      </c>
      <c r="O16" s="90">
        <v>2017</v>
      </c>
      <c r="P16" s="90">
        <f t="shared" si="0"/>
        <v>324</v>
      </c>
      <c r="Q16" s="90">
        <f t="shared" si="2"/>
        <v>234</v>
      </c>
      <c r="R16" s="90">
        <f t="shared" si="3"/>
        <v>234</v>
      </c>
      <c r="S16" s="90"/>
      <c r="T16" s="90">
        <v>90</v>
      </c>
      <c r="U16" s="90" t="s">
        <v>79</v>
      </c>
      <c r="V16" s="90" t="s">
        <v>519</v>
      </c>
      <c r="W16" s="90"/>
    </row>
    <row r="17" spans="1:23" ht="14.25" customHeight="1">
      <c r="A17" s="90">
        <v>10</v>
      </c>
      <c r="B17" s="90" t="s">
        <v>201</v>
      </c>
      <c r="C17" s="90" t="s">
        <v>200</v>
      </c>
      <c r="D17" s="90" t="s">
        <v>520</v>
      </c>
      <c r="E17" s="90" t="s">
        <v>521</v>
      </c>
      <c r="F17" s="90" t="s">
        <v>522</v>
      </c>
      <c r="G17" s="90">
        <v>0</v>
      </c>
      <c r="H17" s="90">
        <v>2.97</v>
      </c>
      <c r="I17" s="90" t="s">
        <v>209</v>
      </c>
      <c r="J17" s="90">
        <f>L17</f>
        <v>2.97</v>
      </c>
      <c r="K17" s="90"/>
      <c r="L17" s="90">
        <v>2.97</v>
      </c>
      <c r="M17" s="90"/>
      <c r="N17" s="90">
        <v>2017</v>
      </c>
      <c r="O17" s="90">
        <v>2017</v>
      </c>
      <c r="P17" s="90">
        <f t="shared" si="0"/>
        <v>594</v>
      </c>
      <c r="Q17" s="90">
        <f t="shared" si="2"/>
        <v>386.1</v>
      </c>
      <c r="R17" s="90">
        <f t="shared" si="3"/>
        <v>386.1</v>
      </c>
      <c r="S17" s="90"/>
      <c r="T17" s="90">
        <v>207.9</v>
      </c>
      <c r="U17" s="90" t="s">
        <v>79</v>
      </c>
      <c r="V17" s="90" t="s">
        <v>520</v>
      </c>
      <c r="W17" s="90"/>
    </row>
  </sheetData>
  <sheetProtection/>
  <mergeCells count="26">
    <mergeCell ref="U3:U5"/>
    <mergeCell ref="L4:L5"/>
    <mergeCell ref="M4:M5"/>
    <mergeCell ref="N4:N5"/>
    <mergeCell ref="O4:O5"/>
    <mergeCell ref="P4:P5"/>
    <mergeCell ref="T4:T5"/>
    <mergeCell ref="Q4:S4"/>
    <mergeCell ref="B4:B5"/>
    <mergeCell ref="C4:C5"/>
    <mergeCell ref="D4:D5"/>
    <mergeCell ref="P3:T3"/>
    <mergeCell ref="K4:K5"/>
    <mergeCell ref="H3:H5"/>
    <mergeCell ref="E3:E5"/>
    <mergeCell ref="J4:J5"/>
    <mergeCell ref="A2:W2"/>
    <mergeCell ref="A3:D3"/>
    <mergeCell ref="F3:F5"/>
    <mergeCell ref="I3:I5"/>
    <mergeCell ref="J3:M3"/>
    <mergeCell ref="N3:O3"/>
    <mergeCell ref="V3:V5"/>
    <mergeCell ref="W3:W5"/>
    <mergeCell ref="A4:A5"/>
    <mergeCell ref="G3:G5"/>
  </mergeCells>
  <printOptions/>
  <pageMargins left="0.3937007874015748" right="0.1968503937007874" top="0.3937007874015748" bottom="0.984251968503937" header="0.5118110236220472" footer="0.5118110236220472"/>
  <pageSetup errors="blank" horizontalDpi="600" verticalDpi="600" orientation="landscape" paperSize="9" scale="85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1" sqref="G11"/>
    </sheetView>
  </sheetViews>
  <sheetFormatPr defaultColWidth="9.00390625" defaultRowHeight="14.25" customHeight="1"/>
  <cols>
    <col min="1" max="1" width="4.25390625" style="0" customWidth="1"/>
    <col min="2" max="3" width="7.25390625" style="0" customWidth="1"/>
    <col min="4" max="4" width="11.75390625" style="0" customWidth="1"/>
    <col min="5" max="5" width="7.75390625" style="0" customWidth="1"/>
    <col min="6" max="6" width="8.75390625" style="0" customWidth="1"/>
    <col min="7" max="7" width="7.50390625" style="0" customWidth="1"/>
    <col min="8" max="8" width="5.25390625" style="0" customWidth="1"/>
    <col min="9" max="9" width="7.75390625" style="0" customWidth="1"/>
    <col min="10" max="10" width="8.75390625" style="0" customWidth="1"/>
    <col min="11" max="11" width="5.25390625" style="0" customWidth="1"/>
    <col min="12" max="13" width="5.50390625" style="0" customWidth="1"/>
    <col min="14" max="14" width="5.25390625" style="0" customWidth="1"/>
    <col min="15" max="16" width="8.125" style="0" customWidth="1"/>
    <col min="17" max="18" width="5.25390625" style="0" customWidth="1"/>
    <col min="19" max="19" width="7.125" style="0" customWidth="1"/>
    <col min="20" max="20" width="7.50390625" style="0" customWidth="1"/>
  </cols>
  <sheetData>
    <row r="1" ht="14.25" customHeight="1">
      <c r="B1" s="104" t="s">
        <v>599</v>
      </c>
    </row>
    <row r="2" spans="1:20" ht="40.5" customHeight="1">
      <c r="A2" s="123" t="s">
        <v>523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</row>
    <row r="3" spans="1:20" ht="26.25" customHeight="1">
      <c r="A3" s="121" t="s">
        <v>3</v>
      </c>
      <c r="B3" s="121"/>
      <c r="C3" s="121"/>
      <c r="D3" s="121"/>
      <c r="E3" s="121" t="s">
        <v>23</v>
      </c>
      <c r="F3" s="121" t="s">
        <v>524</v>
      </c>
      <c r="G3" s="121" t="s">
        <v>525</v>
      </c>
      <c r="H3" s="122" t="s">
        <v>526</v>
      </c>
      <c r="I3" s="122"/>
      <c r="J3" s="122"/>
      <c r="K3" s="122"/>
      <c r="L3" s="121" t="s">
        <v>6</v>
      </c>
      <c r="M3" s="121"/>
      <c r="N3" s="121" t="s">
        <v>26</v>
      </c>
      <c r="O3" s="121"/>
      <c r="P3" s="121"/>
      <c r="Q3" s="121"/>
      <c r="R3" s="121"/>
      <c r="S3" s="121" t="s">
        <v>17</v>
      </c>
      <c r="T3" s="122" t="s">
        <v>7</v>
      </c>
    </row>
    <row r="4" spans="1:20" ht="19.5" customHeight="1">
      <c r="A4" s="121" t="s">
        <v>0</v>
      </c>
      <c r="B4" s="121" t="s">
        <v>24</v>
      </c>
      <c r="C4" s="121" t="s">
        <v>8</v>
      </c>
      <c r="D4" s="121" t="s">
        <v>9</v>
      </c>
      <c r="E4" s="121"/>
      <c r="F4" s="121"/>
      <c r="G4" s="121"/>
      <c r="H4" s="121" t="s">
        <v>527</v>
      </c>
      <c r="I4" s="121" t="s">
        <v>528</v>
      </c>
      <c r="J4" s="121" t="s">
        <v>529</v>
      </c>
      <c r="K4" s="121" t="s">
        <v>530</v>
      </c>
      <c r="L4" s="121" t="s">
        <v>13</v>
      </c>
      <c r="M4" s="121" t="s">
        <v>14</v>
      </c>
      <c r="N4" s="121" t="s">
        <v>15</v>
      </c>
      <c r="O4" s="121" t="s">
        <v>19</v>
      </c>
      <c r="P4" s="121"/>
      <c r="Q4" s="121"/>
      <c r="R4" s="121" t="s">
        <v>16</v>
      </c>
      <c r="S4" s="121"/>
      <c r="T4" s="122"/>
    </row>
    <row r="5" spans="1:20" ht="19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92" t="s">
        <v>20</v>
      </c>
      <c r="P5" s="92" t="s">
        <v>21</v>
      </c>
      <c r="Q5" s="92" t="s">
        <v>22</v>
      </c>
      <c r="R5" s="121"/>
      <c r="S5" s="121"/>
      <c r="T5" s="122"/>
    </row>
    <row r="6" spans="1:20" ht="20.25" customHeight="1">
      <c r="A6" s="93" t="s">
        <v>2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/>
      <c r="H6" s="92">
        <v>6</v>
      </c>
      <c r="I6" s="92">
        <v>7</v>
      </c>
      <c r="J6" s="92">
        <v>8</v>
      </c>
      <c r="K6" s="92">
        <v>9</v>
      </c>
      <c r="L6" s="92">
        <v>10</v>
      </c>
      <c r="M6" s="92">
        <v>11</v>
      </c>
      <c r="N6" s="92">
        <v>12</v>
      </c>
      <c r="O6" s="92">
        <v>13</v>
      </c>
      <c r="P6" s="92">
        <v>14</v>
      </c>
      <c r="Q6" s="92">
        <v>15</v>
      </c>
      <c r="R6" s="92">
        <v>16</v>
      </c>
      <c r="S6" s="92">
        <v>17</v>
      </c>
      <c r="T6" s="92">
        <v>18</v>
      </c>
    </row>
    <row r="7" spans="1:20" s="89" customFormat="1" ht="20.25" customHeight="1">
      <c r="A7" s="94"/>
      <c r="B7" s="94" t="s">
        <v>37</v>
      </c>
      <c r="C7" s="94"/>
      <c r="D7" s="94"/>
      <c r="E7" s="94"/>
      <c r="F7" s="94"/>
      <c r="G7" s="94"/>
      <c r="H7" s="94"/>
      <c r="I7" s="94"/>
      <c r="J7" s="94">
        <f>SUM(J8:J15)</f>
        <v>841.2399999999998</v>
      </c>
      <c r="K7" s="94"/>
      <c r="L7" s="94"/>
      <c r="M7" s="94"/>
      <c r="N7" s="94">
        <f>SUM(N8:N15)</f>
        <v>4274</v>
      </c>
      <c r="O7" s="94">
        <f>SUM(O8:O15)</f>
        <v>3000</v>
      </c>
      <c r="P7" s="94">
        <f>SUM(P8:P15)</f>
        <v>3000</v>
      </c>
      <c r="Q7" s="94"/>
      <c r="R7" s="94">
        <f>SUM(R8:R15)</f>
        <v>1274</v>
      </c>
      <c r="S7" s="94"/>
      <c r="T7" s="94"/>
    </row>
    <row r="8" spans="1:20" s="87" customFormat="1" ht="20.25" customHeight="1">
      <c r="A8" s="80">
        <v>1</v>
      </c>
      <c r="B8" s="80" t="s">
        <v>63</v>
      </c>
      <c r="C8" s="80" t="s">
        <v>531</v>
      </c>
      <c r="D8" s="95" t="s">
        <v>532</v>
      </c>
      <c r="E8" s="80" t="s">
        <v>533</v>
      </c>
      <c r="F8" s="80" t="s">
        <v>534</v>
      </c>
      <c r="G8" s="80">
        <v>5.744</v>
      </c>
      <c r="H8" s="80" t="s">
        <v>61</v>
      </c>
      <c r="I8" s="96" t="s">
        <v>552</v>
      </c>
      <c r="J8" s="80">
        <v>245</v>
      </c>
      <c r="K8" s="80">
        <v>10</v>
      </c>
      <c r="L8" s="80">
        <v>2017</v>
      </c>
      <c r="M8" s="80">
        <v>2017</v>
      </c>
      <c r="N8" s="80">
        <f aca="true" t="shared" si="0" ref="N8:N13">O8+R8</f>
        <v>1053</v>
      </c>
      <c r="O8" s="80">
        <f aca="true" t="shared" si="1" ref="O8:O13">P8</f>
        <v>858</v>
      </c>
      <c r="P8" s="97">
        <v>858</v>
      </c>
      <c r="Q8" s="80"/>
      <c r="R8" s="80">
        <v>195</v>
      </c>
      <c r="S8" s="80" t="s">
        <v>535</v>
      </c>
      <c r="T8" s="80"/>
    </row>
    <row r="9" spans="1:20" s="87" customFormat="1" ht="20.25" customHeight="1">
      <c r="A9" s="80">
        <v>2</v>
      </c>
      <c r="B9" s="80" t="s">
        <v>63</v>
      </c>
      <c r="C9" s="95" t="s">
        <v>531</v>
      </c>
      <c r="D9" s="95" t="s">
        <v>532</v>
      </c>
      <c r="E9" s="80" t="s">
        <v>533</v>
      </c>
      <c r="F9" s="95" t="s">
        <v>536</v>
      </c>
      <c r="G9" s="96">
        <v>5.745</v>
      </c>
      <c r="H9" s="96" t="s">
        <v>455</v>
      </c>
      <c r="I9" s="96" t="s">
        <v>552</v>
      </c>
      <c r="J9" s="95">
        <v>245</v>
      </c>
      <c r="K9" s="95">
        <v>10</v>
      </c>
      <c r="L9" s="96">
        <v>2017</v>
      </c>
      <c r="M9" s="96">
        <v>2017</v>
      </c>
      <c r="N9" s="80">
        <f t="shared" si="0"/>
        <v>1053</v>
      </c>
      <c r="O9" s="80">
        <f>P9</f>
        <v>858</v>
      </c>
      <c r="P9" s="97">
        <v>858</v>
      </c>
      <c r="Q9" s="80"/>
      <c r="R9" s="80">
        <v>195</v>
      </c>
      <c r="S9" s="80" t="s">
        <v>535</v>
      </c>
      <c r="T9" s="80"/>
    </row>
    <row r="10" spans="1:20" s="87" customFormat="1" ht="20.25" customHeight="1">
      <c r="A10" s="80">
        <v>3</v>
      </c>
      <c r="B10" s="80" t="s">
        <v>63</v>
      </c>
      <c r="C10" s="96" t="s">
        <v>553</v>
      </c>
      <c r="D10" s="96" t="s">
        <v>554</v>
      </c>
      <c r="E10" s="98" t="s">
        <v>537</v>
      </c>
      <c r="F10" s="98" t="s">
        <v>538</v>
      </c>
      <c r="G10" s="96">
        <v>20.298</v>
      </c>
      <c r="H10" s="96" t="s">
        <v>555</v>
      </c>
      <c r="I10" s="96" t="s">
        <v>552</v>
      </c>
      <c r="J10" s="96">
        <v>185</v>
      </c>
      <c r="K10" s="96">
        <v>12</v>
      </c>
      <c r="L10" s="96">
        <v>2017</v>
      </c>
      <c r="M10" s="96">
        <v>2017</v>
      </c>
      <c r="N10" s="80">
        <f t="shared" si="0"/>
        <v>1556</v>
      </c>
      <c r="O10" s="80">
        <f t="shared" si="1"/>
        <v>778</v>
      </c>
      <c r="P10" s="97">
        <v>778</v>
      </c>
      <c r="Q10" s="80"/>
      <c r="R10" s="80">
        <v>778</v>
      </c>
      <c r="S10" s="80" t="s">
        <v>535</v>
      </c>
      <c r="T10" s="80"/>
    </row>
    <row r="11" spans="1:20" s="87" customFormat="1" ht="20.25" customHeight="1">
      <c r="A11" s="80">
        <v>4</v>
      </c>
      <c r="B11" s="80" t="s">
        <v>63</v>
      </c>
      <c r="C11" s="96" t="s">
        <v>556</v>
      </c>
      <c r="D11" s="96" t="s">
        <v>557</v>
      </c>
      <c r="E11" s="96" t="s">
        <v>539</v>
      </c>
      <c r="F11" s="96" t="s">
        <v>558</v>
      </c>
      <c r="G11" s="96">
        <v>10.425</v>
      </c>
      <c r="H11" s="96" t="s">
        <v>455</v>
      </c>
      <c r="I11" s="96" t="s">
        <v>559</v>
      </c>
      <c r="J11" s="96">
        <v>85</v>
      </c>
      <c r="K11" s="96">
        <v>9</v>
      </c>
      <c r="L11" s="96">
        <v>2017</v>
      </c>
      <c r="M11" s="96">
        <v>2017</v>
      </c>
      <c r="N11" s="80">
        <f t="shared" si="0"/>
        <v>306</v>
      </c>
      <c r="O11" s="80">
        <f t="shared" si="1"/>
        <v>268</v>
      </c>
      <c r="P11" s="97">
        <v>268</v>
      </c>
      <c r="Q11" s="80"/>
      <c r="R11" s="80">
        <v>38</v>
      </c>
      <c r="S11" s="80" t="s">
        <v>535</v>
      </c>
      <c r="T11" s="80"/>
    </row>
    <row r="12" spans="1:20" s="87" customFormat="1" ht="20.25" customHeight="1">
      <c r="A12" s="80">
        <v>5</v>
      </c>
      <c r="B12" s="80" t="s">
        <v>63</v>
      </c>
      <c r="C12" s="99" t="s">
        <v>93</v>
      </c>
      <c r="D12" s="100" t="s">
        <v>540</v>
      </c>
      <c r="E12" s="99" t="s">
        <v>541</v>
      </c>
      <c r="F12" s="99" t="s">
        <v>542</v>
      </c>
      <c r="G12" s="101">
        <v>21.142</v>
      </c>
      <c r="H12" s="101" t="s">
        <v>30</v>
      </c>
      <c r="I12" s="99" t="s">
        <v>543</v>
      </c>
      <c r="J12" s="99">
        <v>21.06</v>
      </c>
      <c r="K12" s="99">
        <v>8</v>
      </c>
      <c r="L12" s="96">
        <v>2017</v>
      </c>
      <c r="M12" s="96">
        <v>2017</v>
      </c>
      <c r="N12" s="80">
        <f t="shared" si="0"/>
        <v>76</v>
      </c>
      <c r="O12" s="80">
        <f t="shared" si="1"/>
        <v>59</v>
      </c>
      <c r="P12" s="97">
        <v>59</v>
      </c>
      <c r="Q12" s="80"/>
      <c r="R12" s="80">
        <v>17</v>
      </c>
      <c r="S12" s="80" t="s">
        <v>535</v>
      </c>
      <c r="T12" s="80"/>
    </row>
    <row r="13" spans="1:20" s="87" customFormat="1" ht="20.25" customHeight="1">
      <c r="A13" s="80">
        <v>6</v>
      </c>
      <c r="B13" s="80" t="s">
        <v>63</v>
      </c>
      <c r="C13" s="99" t="s">
        <v>93</v>
      </c>
      <c r="D13" s="101" t="s">
        <v>466</v>
      </c>
      <c r="E13" s="99" t="s">
        <v>544</v>
      </c>
      <c r="F13" s="99" t="s">
        <v>545</v>
      </c>
      <c r="G13" s="101">
        <v>132.148</v>
      </c>
      <c r="H13" s="101" t="s">
        <v>30</v>
      </c>
      <c r="I13" s="99" t="s">
        <v>543</v>
      </c>
      <c r="J13" s="99">
        <v>15.06</v>
      </c>
      <c r="K13" s="99">
        <v>10</v>
      </c>
      <c r="L13" s="96">
        <v>2017</v>
      </c>
      <c r="M13" s="96">
        <v>2017</v>
      </c>
      <c r="N13" s="80">
        <f t="shared" si="0"/>
        <v>68</v>
      </c>
      <c r="O13" s="80">
        <f t="shared" si="1"/>
        <v>53</v>
      </c>
      <c r="P13" s="97">
        <v>53</v>
      </c>
      <c r="Q13" s="80"/>
      <c r="R13" s="80">
        <v>15</v>
      </c>
      <c r="S13" s="80" t="s">
        <v>535</v>
      </c>
      <c r="T13" s="80"/>
    </row>
    <row r="14" spans="1:20" s="87" customFormat="1" ht="20.25" customHeight="1">
      <c r="A14" s="80">
        <v>7</v>
      </c>
      <c r="B14" s="102" t="s">
        <v>28</v>
      </c>
      <c r="C14" s="96" t="s">
        <v>33</v>
      </c>
      <c r="D14" s="102" t="s">
        <v>546</v>
      </c>
      <c r="E14" s="102" t="s">
        <v>547</v>
      </c>
      <c r="F14" s="102" t="s">
        <v>548</v>
      </c>
      <c r="G14" s="102">
        <v>7.277</v>
      </c>
      <c r="H14" s="102" t="s">
        <v>30</v>
      </c>
      <c r="I14" s="96" t="s">
        <v>549</v>
      </c>
      <c r="J14" s="102">
        <v>25.06</v>
      </c>
      <c r="K14" s="96">
        <v>8</v>
      </c>
      <c r="L14" s="96">
        <v>2017</v>
      </c>
      <c r="M14" s="96">
        <v>2017</v>
      </c>
      <c r="N14" s="102">
        <v>90</v>
      </c>
      <c r="O14" s="102">
        <v>70</v>
      </c>
      <c r="P14" s="102">
        <v>70</v>
      </c>
      <c r="Q14" s="102"/>
      <c r="R14" s="102">
        <v>20</v>
      </c>
      <c r="S14" s="80" t="s">
        <v>535</v>
      </c>
      <c r="T14" s="102"/>
    </row>
    <row r="15" spans="1:20" s="87" customFormat="1" ht="20.25" customHeight="1">
      <c r="A15" s="80">
        <v>8</v>
      </c>
      <c r="B15" s="102" t="s">
        <v>63</v>
      </c>
      <c r="C15" s="96" t="s">
        <v>33</v>
      </c>
      <c r="D15" s="102" t="s">
        <v>258</v>
      </c>
      <c r="E15" s="102" t="s">
        <v>550</v>
      </c>
      <c r="F15" s="102" t="s">
        <v>551</v>
      </c>
      <c r="G15" s="102">
        <v>0.47</v>
      </c>
      <c r="H15" s="102" t="s">
        <v>156</v>
      </c>
      <c r="I15" s="96" t="s">
        <v>549</v>
      </c>
      <c r="J15" s="102">
        <v>20.06</v>
      </c>
      <c r="K15" s="96">
        <v>8</v>
      </c>
      <c r="L15" s="96">
        <v>2017</v>
      </c>
      <c r="M15" s="96">
        <v>2017</v>
      </c>
      <c r="N15" s="102">
        <v>72</v>
      </c>
      <c r="O15" s="102">
        <v>56</v>
      </c>
      <c r="P15" s="102">
        <v>56</v>
      </c>
      <c r="Q15" s="102"/>
      <c r="R15" s="102">
        <v>16</v>
      </c>
      <c r="S15" s="80" t="s">
        <v>535</v>
      </c>
      <c r="T15" s="102"/>
    </row>
    <row r="16" s="87" customFormat="1" ht="14.25" customHeight="1"/>
    <row r="17" s="87" customFormat="1" ht="14.25" customHeight="1"/>
    <row r="18" s="87" customFormat="1" ht="14.25" customHeight="1"/>
    <row r="19" s="87" customFormat="1" ht="14.25" customHeight="1"/>
    <row r="20" s="87" customFormat="1" ht="14.25" customHeight="1"/>
    <row r="21" s="104" customFormat="1" ht="14.25" customHeight="1"/>
    <row r="22" s="104" customFormat="1" ht="14.25" customHeight="1"/>
    <row r="23" s="104" customFormat="1" ht="14.25" customHeight="1"/>
    <row r="24" s="104" customFormat="1" ht="14.25" customHeight="1"/>
    <row r="25" s="104" customFormat="1" ht="14.25" customHeight="1"/>
    <row r="26" s="104" customFormat="1" ht="14.25" customHeight="1"/>
    <row r="27" s="104" customFormat="1" ht="14.25" customHeight="1"/>
    <row r="28" s="104" customFormat="1" ht="14.25" customHeight="1"/>
    <row r="29" s="104" customFormat="1" ht="14.25" customHeight="1"/>
    <row r="30" s="104" customFormat="1" ht="14.25" customHeight="1"/>
    <row r="31" s="104" customFormat="1" ht="14.25" customHeight="1"/>
    <row r="32" s="104" customFormat="1" ht="14.25" customHeight="1"/>
    <row r="33" s="104" customFormat="1" ht="14.25" customHeight="1"/>
    <row r="34" s="104" customFormat="1" ht="14.25" customHeight="1"/>
    <row r="35" s="104" customFormat="1" ht="14.25" customHeight="1"/>
    <row r="36" s="104" customFormat="1" ht="14.25" customHeight="1"/>
    <row r="37" s="104" customFormat="1" ht="14.25" customHeight="1"/>
    <row r="38" s="104" customFormat="1" ht="14.25" customHeight="1"/>
    <row r="39" s="104" customFormat="1" ht="14.25" customHeight="1"/>
    <row r="40" s="104" customFormat="1" ht="14.25" customHeight="1"/>
    <row r="41" s="104" customFormat="1" ht="14.25" customHeight="1"/>
    <row r="42" s="104" customFormat="1" ht="14.25" customHeight="1"/>
    <row r="43" s="104" customFormat="1" ht="14.25" customHeight="1"/>
    <row r="44" s="104" customFormat="1" ht="14.25" customHeight="1"/>
    <row r="45" s="104" customFormat="1" ht="14.25" customHeight="1"/>
    <row r="46" s="104" customFormat="1" ht="14.25" customHeight="1"/>
    <row r="47" s="104" customFormat="1" ht="14.25" customHeight="1"/>
    <row r="48" s="104" customFormat="1" ht="14.25" customHeight="1"/>
    <row r="49" s="104" customFormat="1" ht="14.25" customHeight="1"/>
    <row r="50" s="104" customFormat="1" ht="14.25" customHeight="1"/>
    <row r="51" s="104" customFormat="1" ht="14.25" customHeight="1"/>
    <row r="52" s="104" customFormat="1" ht="14.25" customHeight="1"/>
    <row r="53" s="104" customFormat="1" ht="14.25" customHeight="1"/>
  </sheetData>
  <sheetProtection/>
  <mergeCells count="23">
    <mergeCell ref="H4:H5"/>
    <mergeCell ref="K4:K5"/>
    <mergeCell ref="G3:G5"/>
    <mergeCell ref="A2:T2"/>
    <mergeCell ref="A3:D3"/>
    <mergeCell ref="F3:F5"/>
    <mergeCell ref="H3:K3"/>
    <mergeCell ref="L3:M3"/>
    <mergeCell ref="L4:L5"/>
    <mergeCell ref="M4:M5"/>
    <mergeCell ref="N4:N5"/>
    <mergeCell ref="C4:C5"/>
    <mergeCell ref="D4:D5"/>
    <mergeCell ref="T3:T5"/>
    <mergeCell ref="R4:R5"/>
    <mergeCell ref="S3:S5"/>
    <mergeCell ref="A4:A5"/>
    <mergeCell ref="B4:B5"/>
    <mergeCell ref="O4:Q4"/>
    <mergeCell ref="I4:I5"/>
    <mergeCell ref="E3:E5"/>
    <mergeCell ref="J4:J5"/>
    <mergeCell ref="N3:R3"/>
  </mergeCells>
  <printOptions/>
  <pageMargins left="0.35433070866141736" right="0.15748031496062992" top="0.3937007874015748" bottom="0.3937007874015748" header="0.5118110236220472" footer="0.5118110236220472"/>
  <pageSetup errors="blank" horizontalDpi="600" verticalDpi="600" orientation="landscape" paperSize="9" scale="9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7" sqref="N7"/>
    </sheetView>
  </sheetViews>
  <sheetFormatPr defaultColWidth="8.625" defaultRowHeight="14.25" customHeight="1"/>
  <cols>
    <col min="1" max="1" width="4.25390625" style="0" customWidth="1"/>
    <col min="2" max="2" width="7.125" style="0" customWidth="1"/>
    <col min="3" max="3" width="8.00390625" style="0" customWidth="1"/>
    <col min="4" max="4" width="7.75390625" style="0" customWidth="1"/>
    <col min="5" max="5" width="16.50390625" style="0" customWidth="1"/>
    <col min="6" max="6" width="4.75390625" style="0" customWidth="1"/>
    <col min="7" max="7" width="8.75390625" style="0" customWidth="1"/>
    <col min="8" max="9" width="4.25390625" style="0" customWidth="1"/>
    <col min="10" max="10" width="6.50390625" style="0" customWidth="1"/>
    <col min="11" max="11" width="5.625" style="0" customWidth="1"/>
    <col min="12" max="12" width="5.50390625" style="0" customWidth="1"/>
    <col min="13" max="13" width="7.75390625" style="0" customWidth="1"/>
    <col min="14" max="14" width="8.25390625" style="0" customWidth="1"/>
    <col min="15" max="15" width="7.25390625" style="0" customWidth="1"/>
    <col min="16" max="16" width="9.25390625" style="0" customWidth="1"/>
    <col min="17" max="17" width="10.75390625" style="0" customWidth="1"/>
    <col min="18" max="18" width="8.50390625" style="0" customWidth="1"/>
  </cols>
  <sheetData>
    <row r="1" ht="14.25" customHeight="1">
      <c r="B1" s="104" t="s">
        <v>600</v>
      </c>
    </row>
    <row r="2" spans="1:18" ht="51" customHeight="1">
      <c r="A2" s="117" t="s">
        <v>579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28.5" customHeight="1">
      <c r="A3" s="126" t="s">
        <v>3</v>
      </c>
      <c r="B3" s="126"/>
      <c r="C3" s="126"/>
      <c r="D3" s="126"/>
      <c r="E3" s="127" t="s">
        <v>4</v>
      </c>
      <c r="F3" s="126" t="s">
        <v>5</v>
      </c>
      <c r="G3" s="126" t="s">
        <v>560</v>
      </c>
      <c r="H3" s="126"/>
      <c r="I3" s="126"/>
      <c r="J3" s="126"/>
      <c r="K3" s="126" t="s">
        <v>6</v>
      </c>
      <c r="L3" s="126"/>
      <c r="M3" s="126" t="s">
        <v>561</v>
      </c>
      <c r="N3" s="126"/>
      <c r="O3" s="126"/>
      <c r="P3" s="126"/>
      <c r="Q3" s="126" t="s">
        <v>18</v>
      </c>
      <c r="R3" s="127" t="s">
        <v>7</v>
      </c>
    </row>
    <row r="4" spans="1:18" ht="45.75" customHeight="1">
      <c r="A4" s="103" t="s">
        <v>0</v>
      </c>
      <c r="B4" s="103" t="s">
        <v>562</v>
      </c>
      <c r="C4" s="103" t="s">
        <v>8</v>
      </c>
      <c r="D4" s="103" t="s">
        <v>9</v>
      </c>
      <c r="E4" s="127"/>
      <c r="F4" s="126"/>
      <c r="G4" s="103" t="s">
        <v>1</v>
      </c>
      <c r="H4" s="103" t="s">
        <v>10</v>
      </c>
      <c r="I4" s="103" t="s">
        <v>11</v>
      </c>
      <c r="J4" s="103" t="s">
        <v>12</v>
      </c>
      <c r="K4" s="103" t="s">
        <v>13</v>
      </c>
      <c r="L4" s="103" t="s">
        <v>14</v>
      </c>
      <c r="M4" s="103" t="s">
        <v>15</v>
      </c>
      <c r="N4" s="103" t="s">
        <v>563</v>
      </c>
      <c r="O4" s="103" t="s">
        <v>16</v>
      </c>
      <c r="P4" s="103" t="s">
        <v>17</v>
      </c>
      <c r="Q4" s="126"/>
      <c r="R4" s="127"/>
    </row>
    <row r="5" spans="1:18" ht="18.75" customHeight="1">
      <c r="A5" s="88" t="s">
        <v>2</v>
      </c>
      <c r="B5" s="103">
        <v>1</v>
      </c>
      <c r="C5" s="103">
        <v>2</v>
      </c>
      <c r="D5" s="103">
        <v>3</v>
      </c>
      <c r="E5" s="103">
        <v>4</v>
      </c>
      <c r="F5" s="103">
        <v>5</v>
      </c>
      <c r="G5" s="103">
        <v>6</v>
      </c>
      <c r="H5" s="103">
        <v>7</v>
      </c>
      <c r="I5" s="103">
        <v>8</v>
      </c>
      <c r="J5" s="103">
        <v>9</v>
      </c>
      <c r="K5" s="103">
        <v>10</v>
      </c>
      <c r="L5" s="103">
        <v>11</v>
      </c>
      <c r="M5" s="103">
        <v>12</v>
      </c>
      <c r="N5" s="103">
        <v>13</v>
      </c>
      <c r="O5" s="103">
        <v>14</v>
      </c>
      <c r="P5" s="103">
        <v>15</v>
      </c>
      <c r="Q5" s="103">
        <v>16</v>
      </c>
      <c r="R5" s="103">
        <v>17</v>
      </c>
    </row>
    <row r="6" spans="1:18" s="24" customFormat="1" ht="16.5" customHeight="1">
      <c r="A6" s="92"/>
      <c r="B6" s="92" t="s">
        <v>580</v>
      </c>
      <c r="D6" s="92"/>
      <c r="E6" s="92"/>
      <c r="F6" s="92"/>
      <c r="G6" s="92">
        <f>SUM(G7:G16)</f>
        <v>20</v>
      </c>
      <c r="H6" s="92"/>
      <c r="I6" s="92"/>
      <c r="J6" s="92">
        <f>SUM(J7:J16)</f>
        <v>20</v>
      </c>
      <c r="K6" s="92"/>
      <c r="L6" s="92"/>
      <c r="M6" s="92">
        <f>SUM(M7:M16)</f>
        <v>1060</v>
      </c>
      <c r="N6" s="92">
        <f>SUM(N7:N16)</f>
        <v>800</v>
      </c>
      <c r="O6" s="92">
        <f>SUM(O7:O16)</f>
        <v>260.00000000000006</v>
      </c>
      <c r="P6" s="92"/>
      <c r="Q6" s="92"/>
      <c r="R6" s="105"/>
    </row>
    <row r="7" spans="1:18" ht="16.5" customHeight="1">
      <c r="A7" s="103">
        <v>1</v>
      </c>
      <c r="B7" s="103" t="s">
        <v>28</v>
      </c>
      <c r="C7" s="103" t="s">
        <v>86</v>
      </c>
      <c r="D7" s="103" t="s">
        <v>170</v>
      </c>
      <c r="E7" s="106" t="s">
        <v>564</v>
      </c>
      <c r="F7" s="105" t="s">
        <v>30</v>
      </c>
      <c r="G7" s="103">
        <v>2.834</v>
      </c>
      <c r="H7" s="103"/>
      <c r="I7" s="103"/>
      <c r="J7" s="105">
        <v>2.834</v>
      </c>
      <c r="K7" s="105">
        <v>2017</v>
      </c>
      <c r="L7" s="105">
        <v>2017</v>
      </c>
      <c r="M7" s="105">
        <f>J7*60</f>
        <v>170.04</v>
      </c>
      <c r="N7" s="105">
        <f>J7*40</f>
        <v>113.36</v>
      </c>
      <c r="O7" s="105">
        <f aca="true" t="shared" si="0" ref="O7:O16">M7-N7</f>
        <v>56.67999999999999</v>
      </c>
      <c r="P7" s="80" t="s">
        <v>581</v>
      </c>
      <c r="Q7" s="105" t="s">
        <v>565</v>
      </c>
      <c r="R7" s="105"/>
    </row>
    <row r="8" spans="1:18" ht="16.5" customHeight="1">
      <c r="A8" s="103">
        <v>2</v>
      </c>
      <c r="B8" s="103" t="s">
        <v>28</v>
      </c>
      <c r="C8" s="103" t="s">
        <v>86</v>
      </c>
      <c r="D8" s="103" t="s">
        <v>566</v>
      </c>
      <c r="E8" s="107" t="s">
        <v>567</v>
      </c>
      <c r="F8" s="105" t="s">
        <v>30</v>
      </c>
      <c r="G8" s="103">
        <v>2.037</v>
      </c>
      <c r="H8" s="103"/>
      <c r="I8" s="103"/>
      <c r="J8" s="105">
        <v>2.037</v>
      </c>
      <c r="K8" s="105">
        <v>2017</v>
      </c>
      <c r="L8" s="105">
        <v>2017</v>
      </c>
      <c r="M8" s="105">
        <f>J8*60</f>
        <v>122.22</v>
      </c>
      <c r="N8" s="105">
        <f>J8*40</f>
        <v>81.47999999999999</v>
      </c>
      <c r="O8" s="105">
        <f t="shared" si="0"/>
        <v>40.74000000000001</v>
      </c>
      <c r="P8" s="80" t="s">
        <v>581</v>
      </c>
      <c r="Q8" s="105" t="s">
        <v>568</v>
      </c>
      <c r="R8" s="105"/>
    </row>
    <row r="9" spans="1:18" ht="16.5" customHeight="1">
      <c r="A9" s="103">
        <v>3</v>
      </c>
      <c r="B9" s="103" t="s">
        <v>28</v>
      </c>
      <c r="C9" s="103" t="s">
        <v>86</v>
      </c>
      <c r="D9" s="103" t="s">
        <v>326</v>
      </c>
      <c r="E9" s="108" t="s">
        <v>569</v>
      </c>
      <c r="F9" s="105" t="s">
        <v>30</v>
      </c>
      <c r="G9" s="103">
        <v>1.5</v>
      </c>
      <c r="H9" s="103"/>
      <c r="I9" s="103"/>
      <c r="J9" s="105">
        <v>1.5</v>
      </c>
      <c r="K9" s="105">
        <v>2017</v>
      </c>
      <c r="L9" s="105">
        <v>2017</v>
      </c>
      <c r="M9" s="105">
        <f>J9*60</f>
        <v>90</v>
      </c>
      <c r="N9" s="105">
        <f>J9*40</f>
        <v>60</v>
      </c>
      <c r="O9" s="105">
        <f t="shared" si="0"/>
        <v>30</v>
      </c>
      <c r="P9" s="80" t="s">
        <v>581</v>
      </c>
      <c r="Q9" s="105" t="s">
        <v>570</v>
      </c>
      <c r="R9" s="105"/>
    </row>
    <row r="10" spans="1:18" ht="14.25" customHeight="1">
      <c r="A10" s="103">
        <v>4</v>
      </c>
      <c r="B10" s="103" t="s">
        <v>28</v>
      </c>
      <c r="C10" s="103" t="s">
        <v>86</v>
      </c>
      <c r="D10" s="103" t="s">
        <v>90</v>
      </c>
      <c r="E10" s="103" t="s">
        <v>571</v>
      </c>
      <c r="F10" s="105" t="s">
        <v>30</v>
      </c>
      <c r="G10" s="103">
        <v>2.446</v>
      </c>
      <c r="H10" s="103"/>
      <c r="I10" s="103"/>
      <c r="J10" s="103">
        <v>2.446</v>
      </c>
      <c r="K10" s="105">
        <v>2017</v>
      </c>
      <c r="L10" s="105">
        <v>2017</v>
      </c>
      <c r="M10" s="105">
        <f>J10*60</f>
        <v>146.76000000000002</v>
      </c>
      <c r="N10" s="105">
        <f>J10*40</f>
        <v>97.84</v>
      </c>
      <c r="O10" s="105">
        <f t="shared" si="0"/>
        <v>48.920000000000016</v>
      </c>
      <c r="P10" s="80" t="s">
        <v>581</v>
      </c>
      <c r="Q10" s="80" t="s">
        <v>572</v>
      </c>
      <c r="R10" s="80"/>
    </row>
    <row r="11" spans="1:18" ht="14.25" customHeight="1">
      <c r="A11" s="103">
        <v>5</v>
      </c>
      <c r="B11" s="103" t="s">
        <v>28</v>
      </c>
      <c r="C11" s="103" t="s">
        <v>86</v>
      </c>
      <c r="D11" s="80" t="s">
        <v>323</v>
      </c>
      <c r="E11" s="109" t="s">
        <v>573</v>
      </c>
      <c r="F11" s="105" t="s">
        <v>30</v>
      </c>
      <c r="G11" s="80">
        <v>1.183</v>
      </c>
      <c r="H11" s="80"/>
      <c r="I11" s="80"/>
      <c r="J11" s="80">
        <v>1.183</v>
      </c>
      <c r="K11" s="105">
        <v>2017</v>
      </c>
      <c r="L11" s="105">
        <v>2017</v>
      </c>
      <c r="M11" s="105">
        <f>J11*60</f>
        <v>70.98</v>
      </c>
      <c r="N11" s="105">
        <f>J11*40</f>
        <v>47.32</v>
      </c>
      <c r="O11" s="105">
        <f t="shared" si="0"/>
        <v>23.660000000000004</v>
      </c>
      <c r="P11" s="80" t="s">
        <v>581</v>
      </c>
      <c r="Q11" s="80" t="s">
        <v>574</v>
      </c>
      <c r="R11" s="80"/>
    </row>
    <row r="12" spans="1:18" ht="14.25" customHeight="1">
      <c r="A12" s="103">
        <v>6</v>
      </c>
      <c r="B12" s="80" t="s">
        <v>582</v>
      </c>
      <c r="C12" s="80" t="s">
        <v>583</v>
      </c>
      <c r="D12" s="80" t="s">
        <v>584</v>
      </c>
      <c r="E12" s="105" t="s">
        <v>575</v>
      </c>
      <c r="F12" s="80" t="s">
        <v>585</v>
      </c>
      <c r="G12" s="105">
        <v>2.9</v>
      </c>
      <c r="H12" s="80"/>
      <c r="I12" s="80"/>
      <c r="J12" s="105">
        <v>2.9</v>
      </c>
      <c r="K12" s="80">
        <v>2017</v>
      </c>
      <c r="L12" s="80">
        <v>2017</v>
      </c>
      <c r="M12" s="105">
        <v>133.4</v>
      </c>
      <c r="N12" s="105">
        <v>116</v>
      </c>
      <c r="O12" s="80">
        <f t="shared" si="0"/>
        <v>17.400000000000006</v>
      </c>
      <c r="P12" s="80" t="s">
        <v>581</v>
      </c>
      <c r="Q12" s="80" t="s">
        <v>586</v>
      </c>
      <c r="R12" s="80"/>
    </row>
    <row r="13" spans="1:18" ht="14.25" customHeight="1">
      <c r="A13" s="103">
        <v>7</v>
      </c>
      <c r="B13" s="80" t="s">
        <v>582</v>
      </c>
      <c r="C13" s="80" t="s">
        <v>583</v>
      </c>
      <c r="D13" s="80" t="s">
        <v>584</v>
      </c>
      <c r="E13" s="105" t="s">
        <v>576</v>
      </c>
      <c r="F13" s="80" t="s">
        <v>585</v>
      </c>
      <c r="G13" s="105">
        <v>1.3</v>
      </c>
      <c r="H13" s="80"/>
      <c r="I13" s="80"/>
      <c r="J13" s="105">
        <v>1.3</v>
      </c>
      <c r="K13" s="80">
        <v>2017</v>
      </c>
      <c r="L13" s="80">
        <v>2017</v>
      </c>
      <c r="M13" s="105">
        <v>59.8</v>
      </c>
      <c r="N13" s="105">
        <v>52</v>
      </c>
      <c r="O13" s="80">
        <f t="shared" si="0"/>
        <v>7.799999999999997</v>
      </c>
      <c r="P13" s="80" t="s">
        <v>581</v>
      </c>
      <c r="Q13" s="80" t="s">
        <v>587</v>
      </c>
      <c r="R13" s="80"/>
    </row>
    <row r="14" spans="1:18" ht="14.25" customHeight="1">
      <c r="A14" s="103">
        <v>8</v>
      </c>
      <c r="B14" s="80" t="s">
        <v>582</v>
      </c>
      <c r="C14" s="80" t="s">
        <v>583</v>
      </c>
      <c r="D14" s="80" t="s">
        <v>588</v>
      </c>
      <c r="E14" s="105" t="s">
        <v>577</v>
      </c>
      <c r="F14" s="80" t="s">
        <v>585</v>
      </c>
      <c r="G14" s="105">
        <v>2.7</v>
      </c>
      <c r="H14" s="80"/>
      <c r="I14" s="80"/>
      <c r="J14" s="105">
        <v>2.7</v>
      </c>
      <c r="K14" s="80">
        <v>2017</v>
      </c>
      <c r="L14" s="80">
        <v>2017</v>
      </c>
      <c r="M14" s="105">
        <v>124.2</v>
      </c>
      <c r="N14" s="105">
        <v>108</v>
      </c>
      <c r="O14" s="80">
        <f t="shared" si="0"/>
        <v>16.200000000000003</v>
      </c>
      <c r="P14" s="80" t="s">
        <v>581</v>
      </c>
      <c r="Q14" s="80" t="s">
        <v>589</v>
      </c>
      <c r="R14" s="80"/>
    </row>
    <row r="15" spans="1:18" ht="14.25" customHeight="1">
      <c r="A15" s="103">
        <v>9</v>
      </c>
      <c r="B15" s="80" t="s">
        <v>582</v>
      </c>
      <c r="C15" s="80" t="s">
        <v>583</v>
      </c>
      <c r="D15" s="80" t="s">
        <v>590</v>
      </c>
      <c r="E15" s="105" t="s">
        <v>578</v>
      </c>
      <c r="F15" s="80" t="s">
        <v>585</v>
      </c>
      <c r="G15" s="105">
        <v>1.4</v>
      </c>
      <c r="H15" s="80"/>
      <c r="I15" s="80"/>
      <c r="J15" s="105">
        <v>1.4</v>
      </c>
      <c r="K15" s="80">
        <v>2017</v>
      </c>
      <c r="L15" s="80">
        <v>2017</v>
      </c>
      <c r="M15" s="105">
        <v>64.4</v>
      </c>
      <c r="N15" s="105">
        <v>56</v>
      </c>
      <c r="O15" s="80">
        <f t="shared" si="0"/>
        <v>8.400000000000006</v>
      </c>
      <c r="P15" s="80" t="s">
        <v>581</v>
      </c>
      <c r="Q15" s="80" t="s">
        <v>591</v>
      </c>
      <c r="R15" s="80"/>
    </row>
    <row r="16" spans="1:18" ht="14.25" customHeight="1">
      <c r="A16" s="103">
        <v>10</v>
      </c>
      <c r="B16" s="80" t="s">
        <v>582</v>
      </c>
      <c r="C16" s="80" t="s">
        <v>583</v>
      </c>
      <c r="D16" s="80" t="s">
        <v>592</v>
      </c>
      <c r="E16" s="105" t="s">
        <v>593</v>
      </c>
      <c r="F16" s="80" t="s">
        <v>585</v>
      </c>
      <c r="G16" s="105">
        <v>1.7</v>
      </c>
      <c r="H16" s="80"/>
      <c r="I16" s="80"/>
      <c r="J16" s="105">
        <v>1.7</v>
      </c>
      <c r="K16" s="80">
        <v>2017</v>
      </c>
      <c r="L16" s="80">
        <v>2017</v>
      </c>
      <c r="M16" s="105">
        <v>78.2</v>
      </c>
      <c r="N16" s="105">
        <v>68</v>
      </c>
      <c r="O16" s="80">
        <f t="shared" si="0"/>
        <v>10.200000000000003</v>
      </c>
      <c r="P16" s="80" t="s">
        <v>581</v>
      </c>
      <c r="Q16" s="80" t="s">
        <v>594</v>
      </c>
      <c r="R16" s="80"/>
    </row>
  </sheetData>
  <sheetProtection/>
  <autoFilter ref="A4:R11"/>
  <mergeCells count="9">
    <mergeCell ref="A2:R2"/>
    <mergeCell ref="A3:D3"/>
    <mergeCell ref="G3:J3"/>
    <mergeCell ref="K3:L3"/>
    <mergeCell ref="M3:P3"/>
    <mergeCell ref="E3:E4"/>
    <mergeCell ref="F3:F4"/>
    <mergeCell ref="Q3:Q4"/>
    <mergeCell ref="R3:R4"/>
  </mergeCells>
  <printOptions/>
  <pageMargins left="0.55" right="0.34930555555555554" top="0.30972222222222223" bottom="0.42986111111111114" header="0.2798611111111111" footer="0.18958333333333333"/>
  <pageSetup errors="blank" horizontalDpi="600" verticalDpi="600" orientation="landscape" paperSize="9" scale="9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4" sqref="C14:C15"/>
    </sheetView>
  </sheetViews>
  <sheetFormatPr defaultColWidth="9.00390625" defaultRowHeight="14.25"/>
  <cols>
    <col min="1" max="1" width="24.00390625" style="0" customWidth="1"/>
    <col min="2" max="2" width="19.00390625" style="0" customWidth="1"/>
    <col min="3" max="3" width="19.25390625" style="0" customWidth="1"/>
    <col min="4" max="4" width="29.625" style="0" customWidth="1"/>
    <col min="5" max="5" width="19.25390625" style="0" customWidth="1"/>
  </cols>
  <sheetData>
    <row r="1" ht="15">
      <c r="A1" s="19" t="s">
        <v>736</v>
      </c>
    </row>
    <row r="2" spans="1:5" ht="48" customHeight="1">
      <c r="A2" s="129" t="s">
        <v>735</v>
      </c>
      <c r="B2" s="129"/>
      <c r="C2" s="129"/>
      <c r="D2" s="129"/>
      <c r="E2" s="129"/>
    </row>
    <row r="3" spans="1:5" ht="21" customHeight="1">
      <c r="A3" s="112" t="s">
        <v>603</v>
      </c>
      <c r="B3" s="112" t="s">
        <v>604</v>
      </c>
      <c r="C3" s="112" t="s">
        <v>605</v>
      </c>
      <c r="D3" s="112" t="s">
        <v>606</v>
      </c>
      <c r="E3" s="112" t="s">
        <v>7</v>
      </c>
    </row>
    <row r="4" spans="1:5" ht="24" customHeight="1">
      <c r="A4" s="130" t="s">
        <v>612</v>
      </c>
      <c r="B4" s="128">
        <v>35</v>
      </c>
      <c r="C4" s="128">
        <v>35</v>
      </c>
      <c r="D4" s="128"/>
      <c r="E4" s="128"/>
    </row>
    <row r="5" spans="1:5" ht="15">
      <c r="A5" s="131"/>
      <c r="B5" s="128"/>
      <c r="C5" s="128"/>
      <c r="D5" s="128"/>
      <c r="E5" s="128"/>
    </row>
    <row r="6" spans="1:5" ht="24" customHeight="1">
      <c r="A6" s="130" t="s">
        <v>611</v>
      </c>
      <c r="B6" s="128">
        <v>160</v>
      </c>
      <c r="C6" s="128">
        <v>160</v>
      </c>
      <c r="D6" s="128"/>
      <c r="E6" s="128"/>
    </row>
    <row r="7" spans="1:5" ht="15">
      <c r="A7" s="131"/>
      <c r="B7" s="128"/>
      <c r="C7" s="128"/>
      <c r="D7" s="128"/>
      <c r="E7" s="128"/>
    </row>
    <row r="8" spans="1:5" ht="24" customHeight="1">
      <c r="A8" s="130" t="s">
        <v>610</v>
      </c>
      <c r="B8" s="128">
        <v>130</v>
      </c>
      <c r="C8" s="128">
        <v>130</v>
      </c>
      <c r="D8" s="128"/>
      <c r="E8" s="128"/>
    </row>
    <row r="9" spans="1:5" ht="15">
      <c r="A9" s="131"/>
      <c r="B9" s="128"/>
      <c r="C9" s="128"/>
      <c r="D9" s="128"/>
      <c r="E9" s="128"/>
    </row>
    <row r="10" spans="1:5" ht="24" customHeight="1">
      <c r="A10" s="130" t="s">
        <v>609</v>
      </c>
      <c r="B10" s="128">
        <v>35</v>
      </c>
      <c r="C10" s="128">
        <v>13</v>
      </c>
      <c r="D10" s="128">
        <v>22</v>
      </c>
      <c r="E10" s="128"/>
    </row>
    <row r="11" spans="1:5" ht="15">
      <c r="A11" s="131"/>
      <c r="B11" s="128"/>
      <c r="C11" s="128"/>
      <c r="D11" s="128"/>
      <c r="E11" s="128"/>
    </row>
    <row r="12" spans="1:5" ht="24" customHeight="1">
      <c r="A12" s="130" t="s">
        <v>608</v>
      </c>
      <c r="B12" s="128">
        <v>3500</v>
      </c>
      <c r="C12" s="128">
        <v>3500</v>
      </c>
      <c r="D12" s="128"/>
      <c r="E12" s="128"/>
    </row>
    <row r="13" spans="1:5" ht="15">
      <c r="A13" s="131"/>
      <c r="B13" s="128"/>
      <c r="C13" s="128"/>
      <c r="D13" s="128"/>
      <c r="E13" s="128"/>
    </row>
    <row r="14" spans="1:5" ht="24" customHeight="1">
      <c r="A14" s="130" t="s">
        <v>607</v>
      </c>
      <c r="B14" s="128">
        <v>40</v>
      </c>
      <c r="C14" s="128">
        <v>40</v>
      </c>
      <c r="D14" s="128"/>
      <c r="E14" s="128"/>
    </row>
    <row r="15" spans="1:5" ht="15">
      <c r="A15" s="131"/>
      <c r="B15" s="128"/>
      <c r="C15" s="128"/>
      <c r="D15" s="128"/>
      <c r="E15" s="128"/>
    </row>
  </sheetData>
  <sheetProtection/>
  <mergeCells count="31">
    <mergeCell ref="E14:E15"/>
    <mergeCell ref="B12:B13"/>
    <mergeCell ref="C12:C13"/>
    <mergeCell ref="D12:D13"/>
    <mergeCell ref="E12:E13"/>
    <mergeCell ref="B10:B11"/>
    <mergeCell ref="A8:A9"/>
    <mergeCell ref="A6:A7"/>
    <mergeCell ref="B14:B15"/>
    <mergeCell ref="C14:C15"/>
    <mergeCell ref="D14:D15"/>
    <mergeCell ref="D6:D7"/>
    <mergeCell ref="A2:E2"/>
    <mergeCell ref="A4:A5"/>
    <mergeCell ref="A14:A15"/>
    <mergeCell ref="A12:A13"/>
    <mergeCell ref="A10:A11"/>
    <mergeCell ref="B8:B9"/>
    <mergeCell ref="C8:C9"/>
    <mergeCell ref="D8:D9"/>
    <mergeCell ref="E8:E9"/>
    <mergeCell ref="E6:E7"/>
    <mergeCell ref="C10:C11"/>
    <mergeCell ref="D10:D11"/>
    <mergeCell ref="E10:E11"/>
    <mergeCell ref="B4:B5"/>
    <mergeCell ref="C4:C5"/>
    <mergeCell ref="D4:D5"/>
    <mergeCell ref="E4:E5"/>
    <mergeCell ref="B6:B7"/>
    <mergeCell ref="C6:C7"/>
  </mergeCells>
  <printOptions/>
  <pageMargins left="0.9448818897637796" right="0.7480314960629921" top="0.590551181102362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dell1638</cp:lastModifiedBy>
  <cp:lastPrinted>2017-05-04T02:53:05Z</cp:lastPrinted>
  <dcterms:created xsi:type="dcterms:W3CDTF">2017-03-29T09:30:33Z</dcterms:created>
  <dcterms:modified xsi:type="dcterms:W3CDTF">2017-09-12T09:29:20Z</dcterms:modified>
  <cp:category/>
  <cp:version/>
  <cp:contentType/>
  <cp:contentStatus/>
</cp:coreProperties>
</file>